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065" windowHeight="9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C36" i="1" l="1"/>
  <c r="K36" i="1"/>
  <c r="W36" i="1"/>
  <c r="Q36" i="1"/>
  <c r="E36" i="1"/>
  <c r="I36" i="1"/>
  <c r="M36" i="1"/>
  <c r="C36" i="1"/>
  <c r="AC35" i="1"/>
  <c r="AA35" i="1"/>
  <c r="M35" i="1"/>
  <c r="K35" i="1"/>
  <c r="W35" i="1"/>
  <c r="E35" i="1"/>
  <c r="U35" i="1"/>
  <c r="Q35" i="1"/>
  <c r="G35" i="1"/>
  <c r="Y35" i="1"/>
  <c r="I35" i="1"/>
  <c r="C35" i="1"/>
  <c r="AC34" i="1"/>
  <c r="K34" i="1"/>
  <c r="M34" i="1"/>
  <c r="Q34" i="1"/>
  <c r="AA34" i="1"/>
  <c r="I34" i="1"/>
  <c r="O34" i="1"/>
  <c r="G34" i="1"/>
  <c r="E34" i="1"/>
  <c r="C34" i="1"/>
  <c r="AC33" i="1"/>
  <c r="K33" i="1"/>
  <c r="M33" i="1"/>
  <c r="Q33" i="1"/>
  <c r="G33" i="1"/>
  <c r="I33" i="1"/>
  <c r="E33" i="1"/>
  <c r="C33" i="1"/>
  <c r="AC32" i="1"/>
  <c r="K32" i="1"/>
  <c r="M32" i="1"/>
  <c r="U32" i="1"/>
  <c r="Q32" i="1"/>
  <c r="AA32" i="1"/>
  <c r="I32" i="1"/>
  <c r="E32" i="1"/>
  <c r="C32" i="1"/>
  <c r="AC31" i="1"/>
  <c r="W31" i="1"/>
  <c r="M31" i="1"/>
  <c r="Q31" i="1"/>
  <c r="O31" i="1"/>
  <c r="AA31" i="1"/>
  <c r="G31" i="1"/>
  <c r="E31" i="1"/>
  <c r="I31" i="1"/>
  <c r="C31" i="1"/>
  <c r="AC30" i="1"/>
  <c r="I30" i="1"/>
  <c r="E30" i="1"/>
  <c r="U30" i="1"/>
  <c r="K30" i="1"/>
  <c r="AA30" i="1"/>
  <c r="M30" i="1"/>
  <c r="C30" i="1"/>
  <c r="AC29" i="1"/>
  <c r="Q29" i="1"/>
  <c r="O29" i="1"/>
  <c r="M29" i="1"/>
  <c r="AA29" i="1"/>
  <c r="G29" i="1"/>
  <c r="E29" i="1"/>
  <c r="C29" i="1"/>
  <c r="AC28" i="1"/>
  <c r="M28" i="1"/>
  <c r="AA28" i="1"/>
  <c r="O28" i="1"/>
  <c r="Q28" i="1"/>
  <c r="K28" i="1"/>
  <c r="Y28" i="1"/>
  <c r="I28" i="1"/>
  <c r="G28" i="1"/>
  <c r="E28" i="1"/>
  <c r="C28" i="1"/>
  <c r="AC27" i="1"/>
  <c r="K27" i="1"/>
  <c r="O27" i="1"/>
  <c r="AA27" i="1"/>
  <c r="Q27" i="1"/>
  <c r="G27" i="1"/>
  <c r="E27" i="1"/>
  <c r="I27" i="1"/>
  <c r="S27" i="1"/>
  <c r="M27" i="1"/>
  <c r="C27" i="1"/>
  <c r="AC26" i="1"/>
  <c r="O26" i="1"/>
  <c r="M26" i="1"/>
  <c r="U26" i="1"/>
  <c r="Q26" i="1"/>
  <c r="AA26" i="1"/>
  <c r="K26" i="1"/>
  <c r="G26" i="1"/>
  <c r="E26" i="1"/>
  <c r="Y26" i="1"/>
  <c r="I26" i="1"/>
  <c r="C26" i="1"/>
</calcChain>
</file>

<file path=xl/sharedStrings.xml><?xml version="1.0" encoding="utf-8"?>
<sst xmlns="http://schemas.openxmlformats.org/spreadsheetml/2006/main" count="224" uniqueCount="74">
  <si>
    <t>USA</t>
  </si>
  <si>
    <t>AK</t>
  </si>
  <si>
    <t>COAL</t>
  </si>
  <si>
    <t>(MWh)</t>
  </si>
  <si>
    <t>(%)</t>
  </si>
  <si>
    <t>NUCLEAR</t>
  </si>
  <si>
    <t>WIND</t>
  </si>
  <si>
    <t>NAT GAS</t>
  </si>
  <si>
    <t>HYDRO</t>
  </si>
  <si>
    <t xml:space="preserve">HYDRO </t>
  </si>
  <si>
    <t>PETRO</t>
  </si>
  <si>
    <t>WOOD</t>
  </si>
  <si>
    <t>BIOMASS</t>
  </si>
  <si>
    <t>GEOTHERM</t>
  </si>
  <si>
    <t>SOLAR</t>
  </si>
  <si>
    <t>OT GASES</t>
  </si>
  <si>
    <t>PUMPED</t>
  </si>
  <si>
    <t>OTHER</t>
  </si>
  <si>
    <t>TOTAL</t>
  </si>
  <si>
    <t>PRICE</t>
  </si>
  <si>
    <t>AL</t>
  </si>
  <si>
    <t>AZ</t>
  </si>
  <si>
    <t xml:space="preserve">STATE </t>
  </si>
  <si>
    <t>AR</t>
  </si>
  <si>
    <t>STATE</t>
  </si>
  <si>
    <t>CA</t>
  </si>
  <si>
    <t>CO</t>
  </si>
  <si>
    <r>
      <rPr>
        <b/>
        <sz val="11"/>
        <color theme="1"/>
        <rFont val="Calibri"/>
        <family val="2"/>
      </rPr>
      <t>(¢</t>
    </r>
    <r>
      <rPr>
        <b/>
        <sz val="11"/>
        <color theme="1"/>
        <rFont val="Calibri"/>
        <family val="2"/>
        <scheme val="minor"/>
      </rPr>
      <t>/kWh)</t>
    </r>
  </si>
  <si>
    <t>CT</t>
  </si>
  <si>
    <t>DC</t>
  </si>
  <si>
    <t>DE</t>
  </si>
  <si>
    <t>FL</t>
  </si>
  <si>
    <t>GA</t>
  </si>
  <si>
    <t>HI</t>
  </si>
  <si>
    <t>IA</t>
  </si>
  <si>
    <t>ID</t>
  </si>
  <si>
    <t>IN</t>
  </si>
  <si>
    <t>IL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</si>
  <si>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</si>
  <si>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</si>
  <si>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</si>
  <si>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</si>
  <si>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</si>
  <si>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</si>
  <si>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</si>
  <si>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</si>
  <si>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</si>
  <si>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</si>
  <si>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</si>
  <si>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</si>
  <si>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</si>
  <si>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</si>
  <si>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</si>
  <si>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</si>
  <si>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</si>
  <si>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</si>
  <si>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</si>
  <si>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</si>
  <si>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</si>
  <si>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</si>
  <si>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</si>
  <si>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</si>
  <si>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</si>
  <si>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</si>
  <si>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</si>
  <si>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</si>
  <si>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</si>
  <si>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</si>
  <si>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</si>
  <si>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</si>
  <si>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</si>
  <si>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</si>
  <si>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</si>
  <si>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 xml:space="preserve"> 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</si>
</sst>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name val="MS Sans Serif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7">
    <xf numFmtId="0" fontId="0" fillId="0" borderId="0" xfId="0"/>
    <xf numFmtId="43" fontId="4" fillId="0" borderId="0" xfId="1" quotePrefix="1" applyFont="1"/>
    <xf numFmtId="43" fontId="4" fillId="0" borderId="0" xfId="1" applyFont="1"/>
    <xf numFmtId="3" fontId="4" fillId="0" borderId="0" xfId="1" quotePrefix="1" applyNumberFormat="1" applyFont="1"/>
    <xf numFmtId="3" fontId="0" fillId="0" borderId="0" xfId="0" applyNumberFormat="1"/>
    <xf numFmtId="41" fontId="4" fillId="0" borderId="0" xfId="1" quotePrefix="1" applyNumberFormat="1" applyFont="1"/>
    <xf numFmtId="4" fontId="4" fillId="0" borderId="0" xfId="1" applyNumberFormat="1" applyFont="1"/>
    <xf numFmtId="0" fontId="2" fillId="2" borderId="0" xfId="0" applyFont="1" applyFill="1"/>
    <xf numFmtId="0" fontId="2" fillId="3" borderId="0" xfId="0" applyFont="1" applyFill="1"/>
    <xf numFmtId="3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164" fontId="4" fillId="0" borderId="0" xfId="1" quotePrefix="1" applyNumberFormat="1" applyFont="1"/>
    <xf numFmtId="0" fontId="2" fillId="3" borderId="0" xfId="0" applyFont="1" applyFill="1" applyAlignment="1">
      <alignment horizontal="left"/>
    </xf>
    <xf numFmtId="0" fontId="4" fillId="0" borderId="0" xfId="3"/>
    <xf numFmtId="2" fontId="4" fillId="0" borderId="0" xfId="3" applyNumberFormat="1"/>
    <xf numFmtId="43" fontId="0" fillId="0" borderId="0" xfId="1" applyFont="1"/>
    <xf numFmtId="0" fontId="2" fillId="2" borderId="0" xfId="0" applyFont="1" applyFill="1" applyAlignment="1">
      <alignment horizontal="left"/>
    </xf>
    <xf numFmtId="2" fontId="6" fillId="0" borderId="0" xfId="3" applyNumberFormat="1" applyFont="1"/>
    <xf numFmtId="2" fontId="6" fillId="0" borderId="0" xfId="3" applyNumberFormat="1" applyFont="1"/>
    <xf numFmtId="43" fontId="7" fillId="2" borderId="0" xfId="1" applyFont="1" applyFill="1" applyAlignment="1">
      <alignment horizontal="left"/>
    </xf>
    <xf numFmtId="0" fontId="7" fillId="2" borderId="0" xfId="3" applyFont="1" applyFill="1" applyAlignment="1">
      <alignment horizontal="left"/>
    </xf>
    <xf numFmtId="2" fontId="4" fillId="0" borderId="0" xfId="1" applyNumberFormat="1" applyFont="1"/>
    <xf numFmtId="1" fontId="4" fillId="0" borderId="0" xfId="1" quotePrefix="1" applyNumberFormat="1" applyFont="1"/>
    <xf numFmtId="2" fontId="6" fillId="0" borderId="0" xfId="3" applyNumberFormat="1" applyFont="1"/>
    <xf numFmtId="43" fontId="7" fillId="2" borderId="0" xfId="1" applyFont="1" applyFill="1" applyAlignment="1"/>
    <xf numFmtId="2" fontId="6" fillId="0" borderId="0" xfId="0" applyNumberFormat="1" applyFont="1"/>
    <xf numFmtId="2" fontId="6" fillId="0" borderId="0" xfId="2" applyNumberFormat="1" applyFont="1"/>
    <xf numFmtId="165" fontId="4" fillId="0" borderId="0" xfId="1" quotePrefix="1" applyNumberFormat="1" applyFont="1"/>
    <xf numFmtId="2" fontId="6" fillId="0" borderId="0" xfId="2" applyNumberFormat="1" applyFont="1"/>
    <xf numFmtId="2" fontId="6" fillId="0" borderId="0" xfId="3" applyNumberFormat="1" applyFont="1"/>
    <xf numFmtId="2" fontId="6" fillId="0" borderId="0" xfId="3" applyNumberFormat="1" applyFont="1"/>
    <xf numFmtId="2" fontId="6" fillId="0" borderId="0" xfId="3" applyNumberFormat="1" applyFont="1"/>
    <xf numFmtId="2" fontId="6" fillId="0" borderId="0" xfId="3" applyNumberFormat="1" applyFont="1"/>
    <xf numFmtId="2" fontId="6" fillId="0" borderId="0" xfId="3" applyNumberFormat="1" applyFont="1"/>
    <xf numFmtId="2" fontId="6" fillId="0" borderId="0" xfId="3" applyNumberFormat="1" applyFont="1"/>
    <xf numFmtId="2" fontId="6" fillId="0" borderId="0" xfId="2" applyNumberFormat="1" applyFont="1"/>
    <xf numFmtId="2" fontId="6" fillId="0" borderId="0" xfId="2" applyNumberFormat="1" applyFont="1"/>
    <xf numFmtId="2" fontId="6" fillId="0" borderId="0" xfId="2" applyNumberFormat="1" applyFont="1"/>
    <xf numFmtId="2" fontId="6" fillId="0" borderId="0" xfId="2" applyNumberFormat="1" applyFont="1"/>
    <xf numFmtId="2" fontId="6" fillId="0" borderId="0" xfId="3" applyNumberFormat="1" applyFont="1"/>
    <xf numFmtId="2" fontId="6" fillId="0" borderId="0" xfId="3" applyNumberFormat="1" applyFont="1"/>
    <xf numFmtId="2" fontId="6" fillId="0" borderId="0" xfId="3" applyNumberFormat="1" applyFont="1"/>
    <xf numFmtId="2" fontId="4" fillId="0" borderId="0" xfId="3" applyNumberFormat="1"/>
    <xf numFmtId="2" fontId="6" fillId="0" borderId="0" xfId="3" applyNumberFormat="1" applyFont="1"/>
    <xf numFmtId="2" fontId="6" fillId="0" borderId="0" xfId="3" applyNumberFormat="1" applyFont="1"/>
    <xf numFmtId="4" fontId="6" fillId="4" borderId="1" xfId="5" quotePrefix="1" applyNumberFormat="1" applyFont="1" applyFill="1" applyBorder="1" applyAlignment="1">
      <alignment horizontal="right"/>
    </xf>
    <xf numFmtId="4" fontId="6" fillId="4" borderId="1" xfId="6" quotePrefix="1" applyNumberFormat="1" applyFont="1" applyFill="1" applyBorder="1" applyAlignment="1">
      <alignment horizontal="right"/>
    </xf>
  </cellXfs>
  <cellStyles count="7">
    <cellStyle name="Comma" xfId="1" builtinId="3"/>
    <cellStyle name="Comma 2" xfId="6"/>
    <cellStyle name="Comma 3" xfId="5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abSelected="1" zoomScale="92" zoomScaleNormal="92" workbookViewId="0">
      <selection activeCell="R4" sqref="R4"/>
    </sheetView>
  </sheetViews>
  <sheetFormatPr defaultRowHeight="15" x14ac:dyDescent="0.25"/>
  <cols>
    <col min="1" max="1" width="10" customWidth="1"/>
    <col min="2" max="2" width="13.140625" style="4" customWidth="1"/>
    <col min="3" max="3" width="8" customWidth="1"/>
    <col min="4" max="4" width="12.5703125" customWidth="1"/>
    <col min="5" max="5" width="9.42578125" bestFit="1" customWidth="1"/>
    <col min="6" max="6" width="11.7109375" customWidth="1"/>
    <col min="8" max="8" width="11.7109375" customWidth="1"/>
    <col min="9" max="9" width="12.42578125" bestFit="1" customWidth="1"/>
    <col min="10" max="10" width="11.140625" customWidth="1"/>
    <col min="11" max="11" width="8.28515625" customWidth="1"/>
    <col min="12" max="12" width="10.42578125" customWidth="1"/>
    <col min="13" max="13" width="8.28515625" customWidth="1"/>
    <col min="14" max="14" width="10.85546875" customWidth="1"/>
    <col min="15" max="15" width="8" customWidth="1"/>
    <col min="16" max="16" width="10.42578125" customWidth="1"/>
    <col min="18" max="18" width="11.140625" customWidth="1"/>
    <col min="19" max="19" width="10.85546875" customWidth="1"/>
    <col min="20" max="20" width="10.140625" customWidth="1"/>
    <col min="21" max="21" width="12.42578125" bestFit="1" customWidth="1"/>
    <col min="22" max="22" width="9.42578125" customWidth="1"/>
    <col min="23" max="23" width="7.5703125" customWidth="1"/>
    <col min="24" max="24" width="9.85546875" customWidth="1"/>
    <col min="26" max="26" width="10.140625" customWidth="1"/>
    <col min="27" max="27" width="8" customWidth="1"/>
    <col min="28" max="28" width="13.42578125" customWidth="1"/>
    <col min="29" max="29" width="8.42578125" customWidth="1"/>
    <col min="30" max="30" width="9.42578125" customWidth="1"/>
    <col min="31" max="31" width="8.7109375" customWidth="1"/>
  </cols>
  <sheetData>
    <row r="1" spans="1:35" x14ac:dyDescent="0.25">
      <c r="A1" s="12">
        <v>2011</v>
      </c>
      <c r="B1" s="9" t="s">
        <v>2</v>
      </c>
      <c r="C1" s="10" t="s">
        <v>2</v>
      </c>
      <c r="D1" s="10" t="s">
        <v>7</v>
      </c>
      <c r="E1" s="10" t="s">
        <v>7</v>
      </c>
      <c r="F1" s="10" t="s">
        <v>5</v>
      </c>
      <c r="G1" s="10" t="s">
        <v>5</v>
      </c>
      <c r="H1" s="10" t="s">
        <v>8</v>
      </c>
      <c r="I1" s="10" t="s">
        <v>9</v>
      </c>
      <c r="J1" s="10" t="s">
        <v>6</v>
      </c>
      <c r="K1" s="10" t="s">
        <v>6</v>
      </c>
      <c r="L1" s="10" t="s">
        <v>10</v>
      </c>
      <c r="M1" s="10" t="s">
        <v>10</v>
      </c>
      <c r="N1" s="10" t="s">
        <v>11</v>
      </c>
      <c r="O1" s="10" t="s">
        <v>11</v>
      </c>
      <c r="P1" s="10" t="s">
        <v>12</v>
      </c>
      <c r="Q1" s="10" t="s">
        <v>12</v>
      </c>
      <c r="R1" s="10" t="s">
        <v>13</v>
      </c>
      <c r="S1" s="10" t="s">
        <v>13</v>
      </c>
      <c r="T1" s="10" t="s">
        <v>15</v>
      </c>
      <c r="U1" s="10" t="s">
        <v>15</v>
      </c>
      <c r="V1" s="10" t="s">
        <v>14</v>
      </c>
      <c r="W1" s="10" t="s">
        <v>14</v>
      </c>
      <c r="X1" s="10" t="s">
        <v>16</v>
      </c>
      <c r="Y1" s="10" t="s">
        <v>16</v>
      </c>
      <c r="Z1" s="10" t="s">
        <v>17</v>
      </c>
      <c r="AA1" s="10" t="s">
        <v>17</v>
      </c>
      <c r="AB1" s="10" t="s">
        <v>18</v>
      </c>
      <c r="AC1" s="10" t="s">
        <v>18</v>
      </c>
      <c r="AD1" s="10" t="s">
        <v>19</v>
      </c>
      <c r="AE1" s="10">
        <v>2011</v>
      </c>
    </row>
    <row r="2" spans="1:35" x14ac:dyDescent="0.25">
      <c r="A2" s="8" t="s">
        <v>22</v>
      </c>
      <c r="B2" s="9" t="s">
        <v>3</v>
      </c>
      <c r="C2" s="10" t="s">
        <v>4</v>
      </c>
      <c r="D2" s="10" t="s">
        <v>3</v>
      </c>
      <c r="E2" s="10" t="s">
        <v>4</v>
      </c>
      <c r="F2" s="10" t="s">
        <v>3</v>
      </c>
      <c r="G2" s="10" t="s">
        <v>4</v>
      </c>
      <c r="H2" s="10" t="s">
        <v>3</v>
      </c>
      <c r="I2" s="10" t="s">
        <v>4</v>
      </c>
      <c r="J2" s="10" t="s">
        <v>3</v>
      </c>
      <c r="K2" s="10" t="s">
        <v>4</v>
      </c>
      <c r="L2" s="10" t="s">
        <v>3</v>
      </c>
      <c r="M2" s="10" t="s">
        <v>4</v>
      </c>
      <c r="N2" s="10" t="s">
        <v>3</v>
      </c>
      <c r="O2" s="10" t="s">
        <v>4</v>
      </c>
      <c r="P2" s="10" t="s">
        <v>3</v>
      </c>
      <c r="Q2" s="10" t="s">
        <v>4</v>
      </c>
      <c r="R2" s="10" t="s">
        <v>3</v>
      </c>
      <c r="S2" s="10" t="s">
        <v>4</v>
      </c>
      <c r="T2" s="10" t="s">
        <v>3</v>
      </c>
      <c r="U2" s="10" t="s">
        <v>4</v>
      </c>
      <c r="V2" s="10" t="s">
        <v>3</v>
      </c>
      <c r="W2" s="10" t="s">
        <v>4</v>
      </c>
      <c r="X2" s="10" t="s">
        <v>3</v>
      </c>
      <c r="Y2" s="10" t="s">
        <v>4</v>
      </c>
      <c r="Z2" s="10" t="s">
        <v>3</v>
      </c>
      <c r="AA2" s="10" t="s">
        <v>4</v>
      </c>
      <c r="AB2" s="10" t="s">
        <v>3</v>
      </c>
      <c r="AC2" s="10" t="s">
        <v>4</v>
      </c>
      <c r="AD2" s="10" t="s">
        <v>27</v>
      </c>
      <c r="AE2" s="12" t="s">
        <v>24</v>
      </c>
    </row>
    <row r="3" spans="1:35" x14ac:dyDescent="0.25">
      <c r="A3" s="7" t="s">
        <v>0</v>
      </c>
      <c r="B3" s="3">
        <v>1733430005.3399999</v>
      </c>
      <c r="C3" s="2">
        <v>42.272016579883598</v>
      </c>
      <c r="D3" s="3">
        <v>1013688929.24</v>
      </c>
      <c r="E3" s="2">
        <v>24.720164697548825</v>
      </c>
      <c r="F3" s="3">
        <v>790204367</v>
      </c>
      <c r="G3" s="2">
        <v>19.270193777895614</v>
      </c>
      <c r="H3" s="3">
        <v>319354903.44999999</v>
      </c>
      <c r="I3" s="2">
        <v>7.7878978279585285</v>
      </c>
      <c r="J3" s="3">
        <v>120176598.63</v>
      </c>
      <c r="K3" s="2">
        <v>2.9306676093938675</v>
      </c>
      <c r="L3" s="3">
        <v>30182245.059999999</v>
      </c>
      <c r="M3" s="2">
        <v>0.73603454403350899</v>
      </c>
      <c r="N3" s="3">
        <v>37449066.780000001</v>
      </c>
      <c r="O3" s="2">
        <v>0.91324574220030241</v>
      </c>
      <c r="P3" s="3">
        <v>19221763.18</v>
      </c>
      <c r="Q3" s="2">
        <v>0.46874848672080166</v>
      </c>
      <c r="R3" s="3">
        <v>15363826</v>
      </c>
      <c r="S3" s="2">
        <v>0.37466751204359117</v>
      </c>
      <c r="T3" s="3">
        <v>11566200.33</v>
      </c>
      <c r="U3" s="2">
        <v>0.28205731446313326</v>
      </c>
      <c r="V3" s="3">
        <v>1817695.65</v>
      </c>
      <c r="W3" s="2">
        <v>4.4326947391747223E-2</v>
      </c>
      <c r="X3" s="3">
        <v>-5905392</v>
      </c>
      <c r="Y3" s="6">
        <v>-0.14401090771804673</v>
      </c>
      <c r="Z3" s="3">
        <v>14105841.449999999</v>
      </c>
      <c r="AA3" s="2">
        <v>0.34398987084030125</v>
      </c>
      <c r="AB3" s="3">
        <v>4100656050.1199999</v>
      </c>
      <c r="AC3" s="2">
        <v>100.00000000292634</v>
      </c>
      <c r="AD3" s="46">
        <v>11.72</v>
      </c>
      <c r="AE3" s="16" t="s">
        <v>0</v>
      </c>
    </row>
    <row r="4" spans="1:35" x14ac:dyDescent="0.25">
      <c r="A4" s="7" t="s">
        <v>1</v>
      </c>
      <c r="B4" s="5">
        <v>656385.27</v>
      </c>
      <c r="C4" s="2">
        <v>9.5529343258866604</v>
      </c>
      <c r="D4" s="5">
        <v>3906432.63</v>
      </c>
      <c r="E4" s="2">
        <v>56.853643840744169</v>
      </c>
      <c r="H4" s="5">
        <v>1344745.75</v>
      </c>
      <c r="I4" s="2">
        <v>19.571231138025389</v>
      </c>
      <c r="J4" s="5">
        <v>12446</v>
      </c>
      <c r="K4" s="2">
        <v>0.18113724675751086</v>
      </c>
      <c r="L4" s="5">
        <v>944998.3</v>
      </c>
      <c r="M4" s="2">
        <v>13.753365760286702</v>
      </c>
      <c r="P4" s="5">
        <v>3286.54</v>
      </c>
      <c r="Q4" s="2">
        <v>4.7831818010479643E-2</v>
      </c>
      <c r="T4" s="5">
        <v>2738.3</v>
      </c>
      <c r="U4" s="2">
        <v>3.9852813980081309E-2</v>
      </c>
      <c r="AB4" s="5">
        <v>6871032.79</v>
      </c>
      <c r="AC4" s="2">
        <v>99.999996943691002</v>
      </c>
      <c r="AD4" s="45">
        <v>17.62</v>
      </c>
      <c r="AE4" s="16" t="s">
        <v>1</v>
      </c>
    </row>
    <row r="5" spans="1:35" x14ac:dyDescent="0.25">
      <c r="A5" s="7" t="s">
        <v>20</v>
      </c>
      <c r="B5" s="11">
        <v>56807353.020000003</v>
      </c>
      <c r="C5" s="2">
        <v>36.335960134377039</v>
      </c>
      <c r="D5" s="5">
        <v>47681053.939999998</v>
      </c>
      <c r="E5" s="2">
        <v>30.498461607935717</v>
      </c>
      <c r="F5" s="11">
        <v>39356122</v>
      </c>
      <c r="G5" s="2">
        <v>25.173545395297825</v>
      </c>
      <c r="H5" s="11">
        <v>8883598</v>
      </c>
      <c r="I5" s="2">
        <v>5.6822584686208915</v>
      </c>
      <c r="J5" s="2"/>
      <c r="K5" s="2"/>
      <c r="L5" s="11">
        <v>120384.03</v>
      </c>
      <c r="M5" s="2">
        <v>7.7001815475465168E-2</v>
      </c>
      <c r="N5" s="11">
        <v>2806763.59</v>
      </c>
      <c r="O5" s="2">
        <v>1.7953036797358768</v>
      </c>
      <c r="P5" s="11">
        <v>9898.2999999999993</v>
      </c>
      <c r="Q5" s="2">
        <v>6.3312971838606572E-3</v>
      </c>
      <c r="R5" s="2"/>
      <c r="S5" s="2"/>
      <c r="T5" s="11">
        <v>291534.09999999998</v>
      </c>
      <c r="U5" s="2">
        <v>0.18647535701376511</v>
      </c>
      <c r="V5" s="2"/>
      <c r="W5" s="2"/>
      <c r="X5" s="2"/>
      <c r="Y5" s="2"/>
      <c r="Z5" s="11">
        <v>382502.86</v>
      </c>
      <c r="AA5" s="2">
        <v>0.24466214201798764</v>
      </c>
      <c r="AB5" s="11">
        <v>156339209.83000001</v>
      </c>
      <c r="AC5" s="2">
        <v>99.999999891262092</v>
      </c>
      <c r="AD5" s="45">
        <v>11.09</v>
      </c>
      <c r="AE5" s="16" t="s">
        <v>20</v>
      </c>
    </row>
    <row r="6" spans="1:35" x14ac:dyDescent="0.25">
      <c r="A6" s="7" t="s">
        <v>23</v>
      </c>
      <c r="B6" s="11">
        <v>29418195.449999999</v>
      </c>
      <c r="C6" s="2">
        <v>47.98463185667746</v>
      </c>
      <c r="D6" s="11">
        <v>12946681.84</v>
      </c>
      <c r="E6" s="2">
        <v>21.117602638605472</v>
      </c>
      <c r="F6" s="11">
        <v>14194445</v>
      </c>
      <c r="G6" s="2">
        <v>23.152855140027157</v>
      </c>
      <c r="H6" s="11">
        <v>2957845</v>
      </c>
      <c r="I6" s="2">
        <v>4.8246026393884103</v>
      </c>
      <c r="L6" s="11">
        <v>55874.22</v>
      </c>
      <c r="M6" s="2">
        <v>9.1137605008297845E-2</v>
      </c>
      <c r="N6" s="11">
        <v>1586637.44</v>
      </c>
      <c r="O6" s="2">
        <v>2.5879974037775715</v>
      </c>
      <c r="P6" s="11">
        <v>81008.240000000005</v>
      </c>
      <c r="Q6" s="2">
        <v>0.13213422897961519</v>
      </c>
      <c r="R6" s="2"/>
      <c r="S6" s="2"/>
      <c r="T6" s="2"/>
      <c r="U6" s="2"/>
      <c r="V6" s="2"/>
      <c r="W6" s="2"/>
      <c r="X6" s="11">
        <v>34431</v>
      </c>
      <c r="Y6" s="2">
        <v>5.6161121856210305E-2</v>
      </c>
      <c r="Z6" s="11">
        <v>32417.69</v>
      </c>
      <c r="AA6" s="2">
        <v>5.2877169945306557E-2</v>
      </c>
      <c r="AB6" s="11">
        <v>61307535.890000001</v>
      </c>
      <c r="AC6" s="2">
        <v>99.999999820576718</v>
      </c>
      <c r="AD6" s="45">
        <v>9.02</v>
      </c>
      <c r="AE6" s="16" t="s">
        <v>23</v>
      </c>
    </row>
    <row r="7" spans="1:35" x14ac:dyDescent="0.25">
      <c r="A7" s="7" t="s">
        <v>21</v>
      </c>
      <c r="B7" s="11">
        <v>43702296.689999998</v>
      </c>
      <c r="C7" s="2">
        <v>40.418175627387754</v>
      </c>
      <c r="D7" s="11">
        <v>23252699.579999998</v>
      </c>
      <c r="E7" s="2">
        <v>21.505315889962795</v>
      </c>
      <c r="F7" s="11">
        <v>31277863</v>
      </c>
      <c r="G7" s="2">
        <v>28.927407841992142</v>
      </c>
      <c r="H7" s="11">
        <v>9174092</v>
      </c>
      <c r="I7" s="2">
        <v>8.4846813500000735</v>
      </c>
      <c r="J7" s="11">
        <v>255579</v>
      </c>
      <c r="K7" s="2">
        <v>0.23637286117816009</v>
      </c>
      <c r="L7" s="11">
        <v>53245.27</v>
      </c>
      <c r="M7" s="2">
        <v>4.9244017756167956E-2</v>
      </c>
      <c r="N7" s="11">
        <v>143625.5</v>
      </c>
      <c r="O7" s="2">
        <v>0.13283239379269751</v>
      </c>
      <c r="P7" s="11">
        <v>46833.58</v>
      </c>
      <c r="Q7" s="2">
        <v>4.3314150629810179E-2</v>
      </c>
      <c r="R7" s="2"/>
      <c r="S7" s="2"/>
      <c r="T7" s="2"/>
      <c r="U7" s="2"/>
      <c r="V7" s="11">
        <v>83348.78</v>
      </c>
      <c r="W7" s="2">
        <v>7.7085322363374953E-2</v>
      </c>
      <c r="X7" s="11">
        <v>121019</v>
      </c>
      <c r="Y7" s="2">
        <v>0.11192471715954658</v>
      </c>
      <c r="Z7" s="11">
        <v>14754.49</v>
      </c>
      <c r="AA7" s="2">
        <v>1.3645726043706844E-2</v>
      </c>
      <c r="AB7" s="11">
        <v>108125356.89</v>
      </c>
      <c r="AC7" s="2">
        <v>99.999999898266239</v>
      </c>
      <c r="AD7" s="45">
        <v>11.08</v>
      </c>
      <c r="AE7" s="16" t="s">
        <v>21</v>
      </c>
    </row>
    <row r="8" spans="1:35" x14ac:dyDescent="0.25">
      <c r="A8" s="7" t="s">
        <v>25</v>
      </c>
      <c r="B8" s="11">
        <v>1982182.39</v>
      </c>
      <c r="C8" s="2">
        <v>0.98711882156706166</v>
      </c>
      <c r="D8" s="11">
        <v>88973830.730000004</v>
      </c>
      <c r="E8" s="2">
        <v>44.308608220712131</v>
      </c>
      <c r="F8" s="11">
        <v>36663247</v>
      </c>
      <c r="G8" s="2">
        <v>18.258148874716877</v>
      </c>
      <c r="H8" s="11">
        <v>42557466.880000003</v>
      </c>
      <c r="I8" s="2">
        <v>21.193446560417108</v>
      </c>
      <c r="J8" s="11">
        <v>7751837</v>
      </c>
      <c r="K8" s="2">
        <v>3.8603835060909537</v>
      </c>
      <c r="L8" s="11">
        <v>910571.56</v>
      </c>
      <c r="M8" s="2">
        <v>0.453460957878695</v>
      </c>
      <c r="N8" s="11">
        <v>3444683.22</v>
      </c>
      <c r="O8" s="2">
        <v>1.7154383259343917</v>
      </c>
      <c r="P8" s="11">
        <v>2584692.84</v>
      </c>
      <c r="Q8" s="2">
        <v>1.2871665913314978</v>
      </c>
      <c r="R8" s="11">
        <v>12552383</v>
      </c>
      <c r="S8" s="2">
        <v>6.2510360183446174</v>
      </c>
      <c r="T8" s="11">
        <v>1666987.37</v>
      </c>
      <c r="U8" s="2">
        <v>0.83015297509608854</v>
      </c>
      <c r="V8" s="11">
        <v>888829.4</v>
      </c>
      <c r="W8" s="2">
        <v>0.4426334500439984</v>
      </c>
      <c r="X8" s="3">
        <v>-88793</v>
      </c>
      <c r="Y8" s="6">
        <v>-4.4218555247786305E-2</v>
      </c>
      <c r="Z8" s="11">
        <v>916924.1</v>
      </c>
      <c r="AA8" s="2">
        <v>0.45662449713239478</v>
      </c>
      <c r="AB8" s="11">
        <v>200804842.47999999</v>
      </c>
      <c r="AC8" s="2">
        <v>100.00000023903806</v>
      </c>
      <c r="AD8" s="45">
        <v>14.780000000000001</v>
      </c>
      <c r="AE8" s="16" t="s">
        <v>25</v>
      </c>
    </row>
    <row r="9" spans="1:35" x14ac:dyDescent="0.25">
      <c r="A9" s="7" t="s">
        <v>26</v>
      </c>
      <c r="B9" s="11">
        <v>33954686.579999998</v>
      </c>
      <c r="C9" s="2">
        <v>66.017889331336704</v>
      </c>
      <c r="D9" s="11">
        <v>10186303.26</v>
      </c>
      <c r="E9" s="2">
        <v>19.805167093199376</v>
      </c>
      <c r="F9" s="2"/>
      <c r="G9" s="2"/>
      <c r="H9" s="11">
        <v>2082621.4</v>
      </c>
      <c r="I9" s="2">
        <v>4.0492280433905732</v>
      </c>
      <c r="J9" s="11">
        <v>5200321.83</v>
      </c>
      <c r="K9" s="2">
        <v>10.110953910630222</v>
      </c>
      <c r="L9" s="11">
        <v>22218.41</v>
      </c>
      <c r="M9" s="2">
        <v>4.3199118597143746E-2</v>
      </c>
      <c r="N9" s="11">
        <v>172.13</v>
      </c>
      <c r="O9" s="2">
        <v>3.3467130564816984E-4</v>
      </c>
      <c r="P9" s="11">
        <v>61520.07</v>
      </c>
      <c r="Q9" s="2">
        <v>0.11961309562811132</v>
      </c>
      <c r="R9" s="2"/>
      <c r="S9" s="2"/>
      <c r="T9" s="2"/>
      <c r="U9" s="2"/>
      <c r="V9" s="11">
        <v>104635.61</v>
      </c>
      <c r="W9" s="2">
        <v>0.20344237620398939</v>
      </c>
      <c r="X9" s="3">
        <v>-243379</v>
      </c>
      <c r="Y9" s="6">
        <v>-0.47320030033896432</v>
      </c>
      <c r="Z9" s="11">
        <v>63454</v>
      </c>
      <c r="AA9" s="2">
        <v>0.12337322389240091</v>
      </c>
      <c r="AB9" s="11">
        <v>51432554.289999999</v>
      </c>
      <c r="AC9" s="2">
        <v>100.00000056384522</v>
      </c>
      <c r="AD9" s="45">
        <v>11.27</v>
      </c>
      <c r="AE9" s="16" t="s">
        <v>26</v>
      </c>
    </row>
    <row r="10" spans="1:35" x14ac:dyDescent="0.25">
      <c r="A10" s="7" t="s">
        <v>28</v>
      </c>
      <c r="B10" s="11">
        <v>525806.54</v>
      </c>
      <c r="C10" s="2">
        <v>1.5581659400008081</v>
      </c>
      <c r="D10" s="11">
        <v>15188145.26</v>
      </c>
      <c r="E10" s="2">
        <v>45.008285054645221</v>
      </c>
      <c r="F10" s="11">
        <v>15927837</v>
      </c>
      <c r="G10" s="2">
        <v>47.200274670004383</v>
      </c>
      <c r="H10" s="11">
        <v>567442</v>
      </c>
      <c r="I10" s="2">
        <v>1.6815477367891591</v>
      </c>
      <c r="J10" s="2"/>
      <c r="K10" s="2"/>
      <c r="L10" s="11">
        <v>165810.01</v>
      </c>
      <c r="M10" s="2">
        <v>0.49135849488139377</v>
      </c>
      <c r="N10" s="11">
        <v>835.68</v>
      </c>
      <c r="O10" s="2">
        <v>2.47643955272956E-3</v>
      </c>
      <c r="P10" s="11">
        <v>658872.96</v>
      </c>
      <c r="Q10" s="2">
        <v>1.9524926507371219</v>
      </c>
      <c r="R10" s="2"/>
      <c r="S10" s="2"/>
      <c r="T10" s="2"/>
      <c r="U10" s="2"/>
      <c r="V10" s="2"/>
      <c r="W10" s="2"/>
      <c r="X10" s="11">
        <v>5604</v>
      </c>
      <c r="Y10" s="2">
        <v>1.6606795966753338E-2</v>
      </c>
      <c r="Z10" s="11">
        <v>704867.15</v>
      </c>
      <c r="AA10" s="2">
        <v>2.0887910320694005</v>
      </c>
      <c r="AB10" s="11">
        <v>33745220.609999999</v>
      </c>
      <c r="AC10" s="2">
        <v>99.999998844280796</v>
      </c>
      <c r="AD10" s="45">
        <v>18.11</v>
      </c>
      <c r="AE10" s="16" t="s">
        <v>28</v>
      </c>
      <c r="AI10" s="15"/>
    </row>
    <row r="11" spans="1:35" x14ac:dyDescent="0.25">
      <c r="A11" s="7" t="s">
        <v>29</v>
      </c>
      <c r="D11" s="11">
        <v>71198.960000000006</v>
      </c>
      <c r="E11" s="2">
        <v>35.444587154136428</v>
      </c>
      <c r="F11" s="2"/>
      <c r="G11" s="2"/>
      <c r="H11" s="2"/>
      <c r="I11" s="2"/>
      <c r="J11" s="2"/>
      <c r="K11" s="2"/>
      <c r="L11" s="11">
        <v>129675</v>
      </c>
      <c r="M11" s="2">
        <v>64.555392932883308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1">
        <v>200873.96</v>
      </c>
      <c r="AC11" s="2">
        <v>99.999980087019722</v>
      </c>
      <c r="AD11" s="45">
        <v>13.4</v>
      </c>
      <c r="AE11" s="16" t="s">
        <v>29</v>
      </c>
    </row>
    <row r="12" spans="1:35" x14ac:dyDescent="0.25">
      <c r="A12" s="7" t="s">
        <v>30</v>
      </c>
      <c r="B12" s="11">
        <v>1454995.88</v>
      </c>
      <c r="C12" s="2">
        <v>22.078191616484791</v>
      </c>
      <c r="D12" s="11">
        <v>4731368.99</v>
      </c>
      <c r="E12" s="2">
        <v>71.794066639909744</v>
      </c>
      <c r="F12" s="2"/>
      <c r="G12" s="2"/>
      <c r="H12" s="2"/>
      <c r="I12" s="2"/>
      <c r="J12" s="11">
        <v>4825</v>
      </c>
      <c r="K12" s="2">
        <v>7.3214828999748863E-2</v>
      </c>
      <c r="L12" s="11">
        <v>37739.46</v>
      </c>
      <c r="M12" s="2">
        <v>0.57266074827831348</v>
      </c>
      <c r="N12" s="2"/>
      <c r="O12" s="2"/>
      <c r="P12" s="11">
        <v>144731.67000000001</v>
      </c>
      <c r="Q12" s="2">
        <v>2.1961667295125564</v>
      </c>
      <c r="R12" s="2"/>
      <c r="S12" s="2"/>
      <c r="T12" s="11">
        <v>208254</v>
      </c>
      <c r="U12" s="2">
        <v>3.1600582380339275</v>
      </c>
      <c r="V12" s="11">
        <v>8279.7999999999993</v>
      </c>
      <c r="W12" s="2">
        <v>0.12563816396935143</v>
      </c>
      <c r="X12" s="2"/>
      <c r="Y12" s="2"/>
      <c r="Z12" s="2"/>
      <c r="AA12" s="2"/>
      <c r="AB12" s="11">
        <v>6590194.7999999998</v>
      </c>
      <c r="AC12" s="2">
        <v>99.99999696518843</v>
      </c>
      <c r="AD12" s="45">
        <v>13.700000000000001</v>
      </c>
      <c r="AE12" s="16" t="s">
        <v>30</v>
      </c>
    </row>
    <row r="13" spans="1:35" x14ac:dyDescent="0.25">
      <c r="A13" s="7" t="s">
        <v>31</v>
      </c>
      <c r="B13" s="11">
        <v>51990960.960000001</v>
      </c>
      <c r="C13" s="2">
        <v>23.430478728154931</v>
      </c>
      <c r="D13" s="11">
        <v>136363873.69</v>
      </c>
      <c r="E13" s="2">
        <v>61.454352502553753</v>
      </c>
      <c r="F13" s="11">
        <v>22015368</v>
      </c>
      <c r="G13" s="2">
        <v>9.9215440932773777</v>
      </c>
      <c r="H13" s="11">
        <v>182042</v>
      </c>
      <c r="I13" s="2">
        <v>8.2039860965685441E-2</v>
      </c>
      <c r="J13" s="2"/>
      <c r="K13" s="2"/>
      <c r="L13" s="11">
        <v>3280943.92</v>
      </c>
      <c r="M13" s="2">
        <v>1.4786048441184505</v>
      </c>
      <c r="N13" s="11">
        <v>2209432.7400000002</v>
      </c>
      <c r="O13" s="2">
        <v>0.99571282892208091</v>
      </c>
      <c r="P13" s="11">
        <v>2334984.73</v>
      </c>
      <c r="Q13" s="2">
        <v>1.0522946496204093</v>
      </c>
      <c r="R13" s="2"/>
      <c r="S13" s="2"/>
      <c r="T13" s="11">
        <v>6191.21</v>
      </c>
      <c r="U13" s="2">
        <v>2.7901583569141263E-3</v>
      </c>
      <c r="V13" s="11">
        <v>125726</v>
      </c>
      <c r="W13" s="2">
        <v>5.6660240822292478E-2</v>
      </c>
      <c r="X13" s="2"/>
      <c r="Y13" s="2"/>
      <c r="Z13" s="11">
        <v>3385050.83</v>
      </c>
      <c r="AA13" s="2">
        <v>1.5255221292612591</v>
      </c>
      <c r="AB13" s="11">
        <v>221894574.08000001</v>
      </c>
      <c r="AC13" s="2">
        <v>100.00000003605317</v>
      </c>
      <c r="AD13" s="45">
        <v>11.51</v>
      </c>
      <c r="AE13" s="16" t="s">
        <v>31</v>
      </c>
    </row>
    <row r="14" spans="1:35" x14ac:dyDescent="0.25">
      <c r="A14" s="7" t="s">
        <v>32</v>
      </c>
      <c r="B14" s="11">
        <v>60159340.270000003</v>
      </c>
      <c r="C14" s="2">
        <v>48.21455271251228</v>
      </c>
      <c r="D14" s="11">
        <v>26543604.260000002</v>
      </c>
      <c r="E14" s="2">
        <v>21.273305209632341</v>
      </c>
      <c r="F14" s="11">
        <v>32306181</v>
      </c>
      <c r="G14" s="2">
        <v>25.89170791723615</v>
      </c>
      <c r="H14" s="11">
        <v>2705057.55</v>
      </c>
      <c r="I14" s="2">
        <v>2.1679616041250562</v>
      </c>
      <c r="J14" s="2"/>
      <c r="K14" s="2"/>
      <c r="L14" s="11">
        <v>551288.01</v>
      </c>
      <c r="M14" s="2">
        <v>0.44182839603338953</v>
      </c>
      <c r="N14" s="11">
        <v>3070256.66</v>
      </c>
      <c r="O14" s="2">
        <v>2.4606495169351348</v>
      </c>
      <c r="P14" s="11">
        <v>119262.93</v>
      </c>
      <c r="Q14" s="2">
        <v>9.5582976796724464E-2</v>
      </c>
      <c r="R14" s="2"/>
      <c r="S14" s="2"/>
      <c r="T14" s="2"/>
      <c r="U14" s="2"/>
      <c r="V14" s="2"/>
      <c r="W14" s="2"/>
      <c r="X14" s="3">
        <v>-708621</v>
      </c>
      <c r="Y14" s="6">
        <v>-0.56792252714797198</v>
      </c>
      <c r="Z14" s="11">
        <v>27867.48</v>
      </c>
      <c r="AA14" s="2">
        <v>2.2334322108497444E-2</v>
      </c>
      <c r="AB14" s="11">
        <v>124774237.16</v>
      </c>
      <c r="AC14" s="2">
        <v>100.0000001282316</v>
      </c>
      <c r="AD14" s="45">
        <v>11.05</v>
      </c>
      <c r="AE14" s="16" t="s">
        <v>32</v>
      </c>
    </row>
    <row r="15" spans="1:35" x14ac:dyDescent="0.25">
      <c r="A15" s="7" t="s">
        <v>33</v>
      </c>
      <c r="B15" s="11">
        <v>1424035.69</v>
      </c>
      <c r="C15" s="2">
        <v>13.279786144848806</v>
      </c>
      <c r="D15" s="2"/>
      <c r="E15" s="2"/>
      <c r="F15" s="2"/>
      <c r="G15" s="2"/>
      <c r="H15" s="11">
        <v>93140.73</v>
      </c>
      <c r="I15" s="2">
        <v>0.86858003943363504</v>
      </c>
      <c r="J15" s="11">
        <v>340812</v>
      </c>
      <c r="K15" s="2">
        <v>3.178228261679461</v>
      </c>
      <c r="L15" s="11">
        <v>7923925.2400000002</v>
      </c>
      <c r="M15" s="2">
        <v>73.894238293261992</v>
      </c>
      <c r="N15" s="2"/>
      <c r="O15" s="2"/>
      <c r="P15" s="11">
        <v>312626.92</v>
      </c>
      <c r="Q15" s="2">
        <v>2.9153894596017862</v>
      </c>
      <c r="R15" s="11">
        <v>223888</v>
      </c>
      <c r="S15" s="2">
        <v>2.0878583179315608</v>
      </c>
      <c r="T15" s="11">
        <v>35250.17</v>
      </c>
      <c r="U15" s="2">
        <v>0.32872400773155136</v>
      </c>
      <c r="V15" s="11">
        <v>3593</v>
      </c>
      <c r="W15" s="2">
        <v>3.3506373438183822E-2</v>
      </c>
      <c r="X15" s="2"/>
      <c r="Y15" s="2"/>
      <c r="Z15" s="11">
        <v>366061.16</v>
      </c>
      <c r="AA15" s="2">
        <v>3.4136882627817298</v>
      </c>
      <c r="AB15" s="11">
        <v>10723332.91</v>
      </c>
      <c r="AC15" s="2">
        <v>99.999999160708711</v>
      </c>
      <c r="AD15" s="45">
        <v>34.68</v>
      </c>
      <c r="AE15" s="16" t="s">
        <v>33</v>
      </c>
    </row>
    <row r="16" spans="1:35" x14ac:dyDescent="0.25">
      <c r="A16" s="7" t="s">
        <v>34</v>
      </c>
      <c r="B16" s="11">
        <v>38229359.979999997</v>
      </c>
      <c r="C16" s="2">
        <v>67.816325445616854</v>
      </c>
      <c r="D16" s="11">
        <v>991182.61</v>
      </c>
      <c r="E16" s="2">
        <v>1.7582915981581113</v>
      </c>
      <c r="F16" s="11">
        <v>5215229</v>
      </c>
      <c r="G16" s="2">
        <v>9.2514671269005895</v>
      </c>
      <c r="H16" s="11">
        <v>925352</v>
      </c>
      <c r="I16" s="2">
        <v>1.6415125028664541</v>
      </c>
      <c r="J16" s="11">
        <v>10709176.91</v>
      </c>
      <c r="K16" s="2">
        <v>18.997362942073654</v>
      </c>
      <c r="L16" s="11">
        <v>141020.44</v>
      </c>
      <c r="M16" s="2">
        <v>0.25016082033618409</v>
      </c>
      <c r="N16" s="2"/>
      <c r="O16" s="2"/>
      <c r="P16" s="11">
        <v>160591.71</v>
      </c>
      <c r="Q16" s="2">
        <v>0.28487894317157553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11">
        <v>56371912.649999999</v>
      </c>
      <c r="AC16" s="2">
        <v>99.999999379123423</v>
      </c>
      <c r="AD16" s="45">
        <v>10.46</v>
      </c>
      <c r="AE16" s="16" t="s">
        <v>34</v>
      </c>
    </row>
    <row r="17" spans="1:31" x14ac:dyDescent="0.25">
      <c r="A17" s="7" t="s">
        <v>35</v>
      </c>
      <c r="B17" s="11">
        <v>83411.990000000005</v>
      </c>
      <c r="C17" s="2">
        <v>0.50342849500259101</v>
      </c>
      <c r="D17" s="11">
        <v>1110743.69</v>
      </c>
      <c r="E17" s="2">
        <v>6.7038326766970133</v>
      </c>
      <c r="F17" s="2"/>
      <c r="G17" s="2"/>
      <c r="H17" s="11">
        <v>13404799</v>
      </c>
      <c r="I17" s="2">
        <v>80.903929835293908</v>
      </c>
      <c r="J17" s="11">
        <v>1306682</v>
      </c>
      <c r="K17" s="2">
        <v>7.8864076100687157</v>
      </c>
      <c r="L17" s="11">
        <v>26</v>
      </c>
      <c r="M17" s="2">
        <v>1.5692157530431018E-4</v>
      </c>
      <c r="N17" s="11">
        <v>474384.32</v>
      </c>
      <c r="O17" s="2">
        <v>2.8631205690024601</v>
      </c>
      <c r="P17" s="11">
        <v>47617.9</v>
      </c>
      <c r="Q17" s="2">
        <v>0.28739522618011965</v>
      </c>
      <c r="R17" s="11">
        <v>63490</v>
      </c>
      <c r="S17" s="2">
        <v>0.38319041600271742</v>
      </c>
      <c r="T17" s="2"/>
      <c r="U17" s="2"/>
      <c r="V17" s="2"/>
      <c r="W17" s="2"/>
      <c r="X17" s="2"/>
      <c r="Y17" s="2"/>
      <c r="Z17" s="11">
        <v>77631</v>
      </c>
      <c r="AA17" s="2">
        <v>0.46853764663265007</v>
      </c>
      <c r="AB17" s="11">
        <v>16568785.9</v>
      </c>
      <c r="AC17" s="2">
        <v>99.999999396455479</v>
      </c>
      <c r="AD17" s="45">
        <v>7.87</v>
      </c>
      <c r="AE17" s="24" t="s">
        <v>35</v>
      </c>
    </row>
    <row r="18" spans="1:31" x14ac:dyDescent="0.25">
      <c r="A18" s="7" t="s">
        <v>37</v>
      </c>
      <c r="B18" s="11">
        <v>90013325.379999995</v>
      </c>
      <c r="C18" s="2">
        <v>45.119522859700339</v>
      </c>
      <c r="D18" s="11">
        <v>5955799.8700000001</v>
      </c>
      <c r="E18" s="2">
        <v>2.9853674136337669</v>
      </c>
      <c r="F18" s="11">
        <v>95823196</v>
      </c>
      <c r="G18" s="2">
        <v>48.031742679869723</v>
      </c>
      <c r="H18" s="1">
        <v>140462</v>
      </c>
      <c r="I18" s="2">
        <v>7.0407113537518218E-2</v>
      </c>
      <c r="J18" s="11">
        <v>6213132</v>
      </c>
      <c r="K18" s="2">
        <v>3.1143561258389285</v>
      </c>
      <c r="L18" s="11">
        <v>84240.320000000007</v>
      </c>
      <c r="M18" s="2">
        <v>4.2225781881767781E-2</v>
      </c>
      <c r="N18" s="11">
        <v>519.25</v>
      </c>
      <c r="O18" s="2">
        <v>2.6027604408563406E-4</v>
      </c>
      <c r="P18" s="11">
        <v>637580.43999999994</v>
      </c>
      <c r="Q18" s="2">
        <v>0.31958962871367924</v>
      </c>
      <c r="R18" s="1"/>
      <c r="S18" s="2"/>
      <c r="T18" s="11">
        <v>318548.51</v>
      </c>
      <c r="U18" s="2">
        <v>0.15967365629691485</v>
      </c>
      <c r="V18" s="11">
        <v>14062</v>
      </c>
      <c r="W18" s="2">
        <v>7.0486311640485036E-3</v>
      </c>
      <c r="X18" s="2"/>
      <c r="Y18" s="2"/>
      <c r="Z18" s="11">
        <v>298862.27</v>
      </c>
      <c r="AA18" s="2">
        <v>0.14980585336938404</v>
      </c>
      <c r="AB18" s="11">
        <v>199499728.03999999</v>
      </c>
      <c r="AC18" s="14">
        <v>100.00000002005014</v>
      </c>
      <c r="AD18" s="45">
        <v>11.78</v>
      </c>
      <c r="AE18" s="20" t="s">
        <v>37</v>
      </c>
    </row>
    <row r="19" spans="1:31" x14ac:dyDescent="0.25">
      <c r="A19" s="7" t="s">
        <v>36</v>
      </c>
      <c r="B19" s="11">
        <v>104152598.25</v>
      </c>
      <c r="C19" s="2">
        <v>85.279122576931769</v>
      </c>
      <c r="D19" s="11">
        <v>10063968.289999999</v>
      </c>
      <c r="E19" s="2">
        <v>8.240278205572892</v>
      </c>
      <c r="F19" s="2"/>
      <c r="G19" s="2"/>
      <c r="H19" s="11">
        <v>408779</v>
      </c>
      <c r="I19" s="2">
        <v>0.33470422278088091</v>
      </c>
      <c r="J19" s="11">
        <v>3285411</v>
      </c>
      <c r="K19" s="2">
        <v>2.6900621980844339</v>
      </c>
      <c r="L19" s="11">
        <v>1332629.67</v>
      </c>
      <c r="M19" s="2">
        <v>1.0911440606099916</v>
      </c>
      <c r="N19" s="2"/>
      <c r="O19" s="2"/>
      <c r="P19" s="11">
        <v>335587.55</v>
      </c>
      <c r="Q19" s="2">
        <v>0.27477578373079342</v>
      </c>
      <c r="R19" s="2"/>
      <c r="S19" s="2"/>
      <c r="T19" s="11">
        <v>2183387.4500000002</v>
      </c>
      <c r="U19" s="2">
        <v>1.787736159347177</v>
      </c>
      <c r="V19" s="2"/>
      <c r="W19" s="2"/>
      <c r="X19" s="2"/>
      <c r="Y19" s="2"/>
      <c r="Z19" s="11">
        <v>369052.75</v>
      </c>
      <c r="AA19" s="2">
        <v>0.30217676019046169</v>
      </c>
      <c r="AB19" s="11">
        <v>122131413.95999999</v>
      </c>
      <c r="AC19" s="2">
        <v>99.999999967248385</v>
      </c>
      <c r="AD19" s="45">
        <v>10.06</v>
      </c>
      <c r="AE19" s="19" t="s">
        <v>36</v>
      </c>
    </row>
    <row r="20" spans="1:31" x14ac:dyDescent="0.25">
      <c r="A20" s="7" t="s">
        <v>38</v>
      </c>
      <c r="B20" s="11">
        <v>31655848.850000001</v>
      </c>
      <c r="C20" s="2">
        <v>69.788272732002582</v>
      </c>
      <c r="D20" s="11">
        <v>2535087.37</v>
      </c>
      <c r="E20" s="2">
        <v>5.5888366669723704</v>
      </c>
      <c r="F20" s="11">
        <v>7318888</v>
      </c>
      <c r="G20" s="2">
        <v>16.135171552633341</v>
      </c>
      <c r="H20" s="11">
        <v>14745</v>
      </c>
      <c r="I20" s="2">
        <v>3.2506728418795129E-2</v>
      </c>
      <c r="J20" s="11">
        <v>3719979</v>
      </c>
      <c r="K20" s="2">
        <v>8.2010408325955293</v>
      </c>
      <c r="L20" s="11">
        <v>56538.9</v>
      </c>
      <c r="M20" s="2">
        <v>0.12464528093573524</v>
      </c>
      <c r="N20" s="2"/>
      <c r="O20" s="2"/>
      <c r="P20" s="11">
        <v>58753</v>
      </c>
      <c r="Q20" s="2">
        <v>0.12952647099284301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11">
        <v>45359840.119999997</v>
      </c>
      <c r="AC20" s="17">
        <v>100.00000026455118</v>
      </c>
      <c r="AD20" s="45">
        <v>10.65</v>
      </c>
      <c r="AE20" s="19" t="s">
        <v>38</v>
      </c>
    </row>
    <row r="21" spans="1:31" x14ac:dyDescent="0.25">
      <c r="A21" s="7" t="s">
        <v>39</v>
      </c>
      <c r="B21" s="11">
        <v>91656029.650000006</v>
      </c>
      <c r="C21" s="2">
        <v>93.192795624552076</v>
      </c>
      <c r="D21" s="11">
        <v>1545505.45</v>
      </c>
      <c r="E21" s="2">
        <v>1.5714184226447276</v>
      </c>
      <c r="F21" s="2"/>
      <c r="G21" s="2"/>
      <c r="H21" s="11">
        <v>2969312</v>
      </c>
      <c r="I21" s="2">
        <v>3.0190974605622136</v>
      </c>
      <c r="J21" s="2"/>
      <c r="K21" s="2"/>
      <c r="L21" s="11">
        <v>1734949.76</v>
      </c>
      <c r="M21" s="2">
        <v>1.7640390819890339</v>
      </c>
      <c r="N21" s="11">
        <v>341272.37</v>
      </c>
      <c r="O21" s="2">
        <v>0.34699436961392005</v>
      </c>
      <c r="P21" s="11">
        <v>94958.14</v>
      </c>
      <c r="Q21" s="2">
        <v>9.6550271353670877E-2</v>
      </c>
      <c r="R21" s="2"/>
      <c r="S21" s="2"/>
      <c r="T21" s="2"/>
      <c r="U21" s="2"/>
      <c r="V21" s="2"/>
      <c r="W21" s="2"/>
      <c r="X21" s="2"/>
      <c r="Y21" s="2"/>
      <c r="Z21" s="11">
        <v>8954.81</v>
      </c>
      <c r="AA21" s="2">
        <v>9.1049523023572863E-3</v>
      </c>
      <c r="AB21" s="11">
        <v>98350982.180000007</v>
      </c>
      <c r="AC21" s="18">
        <v>100.000000183018</v>
      </c>
      <c r="AD21" s="45">
        <v>9.2000000000000011</v>
      </c>
      <c r="AE21" s="19" t="s">
        <v>39</v>
      </c>
    </row>
    <row r="22" spans="1:31" x14ac:dyDescent="0.25">
      <c r="A22" s="7" t="s">
        <v>40</v>
      </c>
      <c r="B22" s="11">
        <v>24627519.460000001</v>
      </c>
      <c r="C22" s="2">
        <v>23.345670113196764</v>
      </c>
      <c r="D22" s="11">
        <v>54322464.210000001</v>
      </c>
      <c r="E22" s="2">
        <v>51.495008713419075</v>
      </c>
      <c r="F22" s="11">
        <v>16614975</v>
      </c>
      <c r="G22" s="2">
        <v>15.750174349431267</v>
      </c>
      <c r="H22" s="11">
        <v>1044019</v>
      </c>
      <c r="I22" s="2">
        <v>0.98967836389274644</v>
      </c>
      <c r="J22" s="2"/>
      <c r="K22" s="2"/>
      <c r="L22" s="11">
        <v>4707476.8600000003</v>
      </c>
      <c r="M22" s="2">
        <v>4.4624551822023957</v>
      </c>
      <c r="N22" s="11">
        <v>2371437.38</v>
      </c>
      <c r="O22" s="2">
        <v>2.2480053201258796</v>
      </c>
      <c r="P22" s="11">
        <v>71093.460000000006</v>
      </c>
      <c r="Q22" s="2">
        <v>6.739308305334904E-2</v>
      </c>
      <c r="R22" s="2"/>
      <c r="S22" s="2"/>
      <c r="T22" s="11">
        <v>1292181.81</v>
      </c>
      <c r="U22" s="2">
        <v>1.224924431042699</v>
      </c>
      <c r="V22" s="2"/>
      <c r="W22" s="2"/>
      <c r="X22" s="2"/>
      <c r="Y22" s="2"/>
      <c r="Z22" s="11">
        <v>439569.78</v>
      </c>
      <c r="AA22" s="2">
        <v>0.41669040571780253</v>
      </c>
      <c r="AB22" s="11">
        <v>105490736.95999999</v>
      </c>
      <c r="AC22" s="2">
        <v>99.999999962081972</v>
      </c>
      <c r="AD22" s="45">
        <v>8.9600000000000009</v>
      </c>
      <c r="AE22" s="19" t="s">
        <v>40</v>
      </c>
    </row>
    <row r="23" spans="1:31" x14ac:dyDescent="0.25">
      <c r="A23" s="7" t="s">
        <v>41</v>
      </c>
      <c r="B23" s="11">
        <v>4058807.36</v>
      </c>
      <c r="C23" s="2">
        <v>10.665685065237858</v>
      </c>
      <c r="D23" s="11">
        <v>25939672.059999999</v>
      </c>
      <c r="E23" s="2">
        <v>68.163957623135317</v>
      </c>
      <c r="F23" s="11">
        <v>5085220</v>
      </c>
      <c r="G23" s="2">
        <v>13.362879830652732</v>
      </c>
      <c r="H23" s="11">
        <v>1148761.96</v>
      </c>
      <c r="I23" s="2">
        <v>3.0187028339983519</v>
      </c>
      <c r="J23" s="11">
        <v>61384.79</v>
      </c>
      <c r="K23" s="2">
        <v>0.16130621137332377</v>
      </c>
      <c r="L23" s="11">
        <v>196502.61</v>
      </c>
      <c r="M23" s="2">
        <v>0.51636719037516954</v>
      </c>
      <c r="N23" s="11">
        <v>101294.54</v>
      </c>
      <c r="O23" s="2">
        <v>0.26618057144454838</v>
      </c>
      <c r="P23" s="11">
        <v>1039129.56</v>
      </c>
      <c r="Q23" s="2">
        <v>2.7306121345308654</v>
      </c>
      <c r="R23" s="2"/>
      <c r="S23" s="2"/>
      <c r="T23" s="2"/>
      <c r="U23" s="2"/>
      <c r="V23" s="11">
        <v>4764.47</v>
      </c>
      <c r="W23" s="2">
        <v>1.2520016846222979E-2</v>
      </c>
      <c r="X23" s="22">
        <v>-440231</v>
      </c>
      <c r="Y23" s="21">
        <v>-1.1568337162852507</v>
      </c>
      <c r="Z23" s="11">
        <v>859514.18</v>
      </c>
      <c r="AA23" s="2">
        <v>2.2586210036305254</v>
      </c>
      <c r="AB23" s="11">
        <v>38054820.509999998</v>
      </c>
      <c r="AC23" s="2">
        <v>99.999998712383899</v>
      </c>
      <c r="AD23" s="45">
        <v>14.67</v>
      </c>
      <c r="AE23" s="19" t="s">
        <v>41</v>
      </c>
    </row>
    <row r="24" spans="1:31" x14ac:dyDescent="0.25">
      <c r="A24" s="7" t="s">
        <v>42</v>
      </c>
      <c r="B24" s="11">
        <v>21058936.190000001</v>
      </c>
      <c r="C24" s="2">
        <v>50.358462734337706</v>
      </c>
      <c r="D24" s="11">
        <v>2310660.4700000002</v>
      </c>
      <c r="E24" s="2">
        <v>5.5255074672507591</v>
      </c>
      <c r="F24" s="11">
        <v>14397437</v>
      </c>
      <c r="G24" s="2">
        <v>34.428747401721189</v>
      </c>
      <c r="H24" s="11">
        <v>2547123</v>
      </c>
      <c r="I24" s="2">
        <v>6.090962882359845</v>
      </c>
      <c r="J24" s="11">
        <v>270713</v>
      </c>
      <c r="K24" s="2">
        <v>0.64735893585519066</v>
      </c>
      <c r="L24" s="11">
        <v>228966.73</v>
      </c>
      <c r="M24" s="2">
        <v>0.54753062719205492</v>
      </c>
      <c r="N24" s="11">
        <v>168432.27</v>
      </c>
      <c r="O24" s="2">
        <v>0.40277391581074473</v>
      </c>
      <c r="P24" s="11">
        <v>379889.87</v>
      </c>
      <c r="Q24" s="2">
        <v>0.9084347703485488</v>
      </c>
      <c r="R24" s="2"/>
      <c r="S24" s="2"/>
      <c r="T24" s="11">
        <v>154640.26</v>
      </c>
      <c r="U24" s="2">
        <v>0.36979293256685125</v>
      </c>
      <c r="V24" s="11">
        <v>2706</v>
      </c>
      <c r="W24" s="2">
        <v>6.4708871772842305E-3</v>
      </c>
      <c r="X24" s="2"/>
      <c r="Y24" s="2"/>
      <c r="Z24" s="11">
        <v>298563.39</v>
      </c>
      <c r="AA24" s="2">
        <v>0.71395787581578374</v>
      </c>
      <c r="AB24" s="11">
        <v>41818068.189999998</v>
      </c>
      <c r="AC24" s="2">
        <v>100.00000045434905</v>
      </c>
      <c r="AD24" s="45">
        <v>13.31</v>
      </c>
      <c r="AE24" s="19" t="s">
        <v>42</v>
      </c>
    </row>
    <row r="25" spans="1:31" x14ac:dyDescent="0.25">
      <c r="A25" s="7" t="s">
        <v>43</v>
      </c>
      <c r="B25" s="11">
        <v>55166.33</v>
      </c>
      <c r="C25" s="2">
        <v>0.34535750291354134</v>
      </c>
      <c r="D25" s="11">
        <v>6876831.2599999998</v>
      </c>
      <c r="E25" s="2">
        <v>43.050992732548679</v>
      </c>
      <c r="F25" s="2"/>
      <c r="G25" s="2"/>
      <c r="H25" s="11">
        <v>3978977.88</v>
      </c>
      <c r="I25" s="2">
        <v>24.909575546987021</v>
      </c>
      <c r="J25" s="11">
        <v>706639.52</v>
      </c>
      <c r="K25" s="2">
        <v>4.4237718928778378</v>
      </c>
      <c r="L25" s="11">
        <v>177564.86</v>
      </c>
      <c r="M25" s="2">
        <v>1.1116084150385308</v>
      </c>
      <c r="N25" s="11">
        <v>3511417.84</v>
      </c>
      <c r="O25" s="2">
        <v>21.982511740557346</v>
      </c>
      <c r="P25" s="11">
        <v>276636.62</v>
      </c>
      <c r="Q25" s="2">
        <v>1.7318268642783057</v>
      </c>
      <c r="R25" s="2"/>
      <c r="S25" s="2"/>
      <c r="T25" s="2"/>
      <c r="U25" s="2"/>
      <c r="V25" s="2"/>
      <c r="W25" s="2"/>
      <c r="X25" s="2"/>
      <c r="Y25" s="2"/>
      <c r="Z25" s="11">
        <v>390453.75</v>
      </c>
      <c r="AA25" s="2">
        <v>2.4443556804164448</v>
      </c>
      <c r="AB25" s="11">
        <v>15973688.060000001</v>
      </c>
      <c r="AC25" s="23">
        <v>100.00000037561772</v>
      </c>
      <c r="AD25" s="45">
        <v>15.38</v>
      </c>
      <c r="AE25" s="19" t="s">
        <v>43</v>
      </c>
    </row>
    <row r="26" spans="1:31" x14ac:dyDescent="0.25">
      <c r="A26" s="7" t="s">
        <v>44</v>
      </c>
      <c r="B26" s="11">
        <v>58948269.18</v>
      </c>
      <c r="C26" s="14">
        <f>(B26/109169507)*100</f>
        <v>53.997009604522631</v>
      </c>
      <c r="D26" s="11">
        <v>12982053.9</v>
      </c>
      <c r="E26" s="14">
        <f t="shared" ref="E26" si="0">(D26/109169507)*100</f>
        <v>11.891648370272479</v>
      </c>
      <c r="F26" s="11">
        <v>32889467</v>
      </c>
      <c r="G26" s="14">
        <f t="shared" ref="G26" si="1">(F26/109169507)*100</f>
        <v>30.12697217731321</v>
      </c>
      <c r="H26" s="11">
        <v>1357308</v>
      </c>
      <c r="I26" s="14">
        <f t="shared" ref="I26" si="2">(H26/109169507)*100</f>
        <v>1.2433032238571893</v>
      </c>
      <c r="J26" s="11">
        <v>456474</v>
      </c>
      <c r="K26" s="14">
        <f t="shared" ref="K26" si="3">(J26/109169507)*100</f>
        <v>0.41813324301262988</v>
      </c>
      <c r="L26" s="11">
        <v>342769.45</v>
      </c>
      <c r="M26" s="14">
        <f t="shared" ref="M26" si="4">(L26/109169507)*100</f>
        <v>0.31397911323351491</v>
      </c>
      <c r="N26" s="11">
        <v>1678606.93</v>
      </c>
      <c r="O26" s="14">
        <f t="shared" ref="O26" si="5">(N26/109169507)*100</f>
        <v>1.5376151968882665</v>
      </c>
      <c r="P26" s="11">
        <v>827243.71</v>
      </c>
      <c r="Q26" s="14">
        <f t="shared" ref="Q26" si="6">(P26/109169507)*100</f>
        <v>0.75776078204695019</v>
      </c>
      <c r="R26" s="13"/>
      <c r="S26" s="13"/>
      <c r="T26" s="11">
        <v>269175.24</v>
      </c>
      <c r="U26" s="14">
        <f t="shared" ref="U26" si="7">(T26/109169507)*100</f>
        <v>0.24656632368963613</v>
      </c>
      <c r="V26" s="13"/>
      <c r="W26" s="13"/>
      <c r="X26" s="3">
        <v>-945017</v>
      </c>
      <c r="Y26" s="14">
        <f t="shared" ref="Y26" si="8">(X26/109169507)*100</f>
        <v>-0.86564190493229942</v>
      </c>
      <c r="Z26" s="11">
        <v>363156.46</v>
      </c>
      <c r="AA26" s="14">
        <f t="shared" ref="AA26" si="9">(Z26/109169507)*100</f>
        <v>0.332653751014924</v>
      </c>
      <c r="AB26" s="11">
        <v>109169506.87</v>
      </c>
      <c r="AC26" s="25">
        <f t="shared" ref="AC26" si="10">(AB26/109169507)*100</f>
        <v>99.999999880919134</v>
      </c>
      <c r="AD26" s="45">
        <v>13.27</v>
      </c>
      <c r="AE26" s="19" t="s">
        <v>44</v>
      </c>
    </row>
    <row r="27" spans="1:31" x14ac:dyDescent="0.25">
      <c r="A27" s="7" t="s">
        <v>45</v>
      </c>
      <c r="B27" s="11">
        <v>28258625.719999999</v>
      </c>
      <c r="C27" s="2">
        <f>(B27/53120061)*100</f>
        <v>53.197652992152996</v>
      </c>
      <c r="D27" s="11">
        <v>3350773.33</v>
      </c>
      <c r="E27" s="2">
        <f t="shared" ref="E27" si="11">(D27/53120061)*100</f>
        <v>6.3079244769692568</v>
      </c>
      <c r="F27" s="11">
        <v>11958525</v>
      </c>
      <c r="G27" s="2">
        <f t="shared" ref="G27" si="12">(F27/53120061)*100</f>
        <v>22.51225765723424</v>
      </c>
      <c r="H27" s="11">
        <v>746148.03</v>
      </c>
      <c r="I27" s="2">
        <f t="shared" ref="I27" si="13">(H27/53120061)*100</f>
        <v>1.4046445277990174</v>
      </c>
      <c r="J27" s="11">
        <v>6725695.4299999997</v>
      </c>
      <c r="K27" s="2">
        <f t="shared" ref="K27" si="14">(J27/53120061)*100</f>
        <v>12.661309688631569</v>
      </c>
      <c r="L27" s="11">
        <v>37907.040000000001</v>
      </c>
      <c r="M27" s="2">
        <f t="shared" ref="M27" si="15">(L27/53120061)*100</f>
        <v>7.1361062631309854E-2</v>
      </c>
      <c r="N27" s="11">
        <v>748210.67</v>
      </c>
      <c r="O27" s="2">
        <f t="shared" ref="O27" si="16">(N27/53120061)*100</f>
        <v>1.4085275052677368</v>
      </c>
      <c r="P27" s="11">
        <v>932205.4</v>
      </c>
      <c r="Q27" s="2">
        <f t="shared" ref="Q27" si="17">(P27/53120061)*100</f>
        <v>1.7549027287449841</v>
      </c>
      <c r="R27" s="11">
        <v>47758</v>
      </c>
      <c r="S27" s="2">
        <f t="shared" ref="S27" si="18">(R27/53120061)*100</f>
        <v>8.9905770251280395E-2</v>
      </c>
      <c r="T27" s="2"/>
      <c r="U27" s="2"/>
      <c r="V27" s="2"/>
      <c r="W27" s="2"/>
      <c r="X27" s="2"/>
      <c r="Y27" s="2"/>
      <c r="Z27" s="11">
        <v>314212.88</v>
      </c>
      <c r="AA27" s="2">
        <f t="shared" ref="AA27" si="19">(Z27/53120061)*100</f>
        <v>0.59151453158158085</v>
      </c>
      <c r="AB27" s="11">
        <v>53120061.490000002</v>
      </c>
      <c r="AC27" s="25">
        <f t="shared" ref="AC27" si="20">(AB27/53120061)*100</f>
        <v>100.0000009224387</v>
      </c>
      <c r="AD27" s="45">
        <v>10.96</v>
      </c>
      <c r="AE27" s="19" t="s">
        <v>45</v>
      </c>
    </row>
    <row r="28" spans="1:31" x14ac:dyDescent="0.25">
      <c r="A28" s="7" t="s">
        <v>46</v>
      </c>
      <c r="B28" s="11">
        <v>78315850.25</v>
      </c>
      <c r="C28" s="2">
        <f>(B28/94929441)*100</f>
        <v>82.499011291976316</v>
      </c>
      <c r="D28" s="11">
        <v>4548229.79</v>
      </c>
      <c r="E28" s="2">
        <f t="shared" ref="E28" si="21">(D28/94929441)*100</f>
        <v>4.7911688324383999</v>
      </c>
      <c r="F28" s="11">
        <v>9371323</v>
      </c>
      <c r="G28" s="2">
        <f t="shared" ref="G28" si="22">(F28/94929441)*100</f>
        <v>9.8718826333339518</v>
      </c>
      <c r="H28" s="11">
        <v>1185144</v>
      </c>
      <c r="I28" s="2">
        <f t="shared" ref="I28" si="23">(H28/94929441)*100</f>
        <v>1.2484472546298888</v>
      </c>
      <c r="J28" s="11">
        <v>1178212</v>
      </c>
      <c r="K28" s="2">
        <f t="shared" ref="K28" si="24">(J28/94929441)*100</f>
        <v>1.2411449889397326</v>
      </c>
      <c r="L28" s="11">
        <v>79804.009999999995</v>
      </c>
      <c r="M28" s="2">
        <f t="shared" ref="M28" si="25">(L28/94929441)*100</f>
        <v>8.4066659572976932E-2</v>
      </c>
      <c r="N28" s="11">
        <v>46.09</v>
      </c>
      <c r="O28" s="2">
        <f t="shared" ref="O28" si="26">(N28/94929441)*100</f>
        <v>4.8551850210515831E-5</v>
      </c>
      <c r="P28" s="11">
        <v>62146.79</v>
      </c>
      <c r="Q28" s="2">
        <f t="shared" ref="Q28" si="27">(P28/94929441)*100</f>
        <v>6.5466297225957551E-2</v>
      </c>
      <c r="R28" s="2"/>
      <c r="S28" s="2"/>
      <c r="T28" s="2"/>
      <c r="U28" s="2"/>
      <c r="V28" s="2"/>
      <c r="W28" s="2"/>
      <c r="X28" s="3">
        <v>167298</v>
      </c>
      <c r="Y28" s="2">
        <f t="shared" ref="Y28" si="28">(X28/94929441)*100</f>
        <v>0.17623405156257055</v>
      </c>
      <c r="Z28" s="11">
        <v>21386.76</v>
      </c>
      <c r="AA28" s="2">
        <f t="shared" ref="AA28" si="29">(Z28/94929441)*100</f>
        <v>2.2529111911656574E-2</v>
      </c>
      <c r="AB28" s="11">
        <v>94929440.700000003</v>
      </c>
      <c r="AC28" s="25">
        <f t="shared" ref="AC28" si="30">(AB28/94929441)*100</f>
        <v>99.999999683975815</v>
      </c>
      <c r="AD28" s="45">
        <v>9.75</v>
      </c>
      <c r="AE28" s="19" t="s">
        <v>46</v>
      </c>
    </row>
    <row r="29" spans="1:31" x14ac:dyDescent="0.25">
      <c r="A29" s="7" t="s">
        <v>47</v>
      </c>
      <c r="B29" s="11">
        <v>9723110.7899999991</v>
      </c>
      <c r="C29" s="2">
        <f>(B29/51570943)*100</f>
        <v>18.853854950839271</v>
      </c>
      <c r="D29" s="11">
        <v>29965608.640000001</v>
      </c>
      <c r="E29" s="2">
        <f t="shared" ref="E29" si="31">(D29/51570943)*100</f>
        <v>58.105605398761085</v>
      </c>
      <c r="F29" s="11">
        <v>10336789</v>
      </c>
      <c r="G29" s="2">
        <f t="shared" ref="G29" si="32">(F29/51570943)*100</f>
        <v>20.043823902929216</v>
      </c>
      <c r="H29" s="2"/>
      <c r="I29" s="2"/>
      <c r="J29" s="2"/>
      <c r="K29" s="2"/>
      <c r="L29" s="11">
        <v>36341.03</v>
      </c>
      <c r="M29" s="2">
        <f t="shared" ref="M29" si="33">(L29/51570943)*100</f>
        <v>7.0468034683794714E-2</v>
      </c>
      <c r="N29" s="11">
        <v>1502779.08</v>
      </c>
      <c r="O29" s="2">
        <f t="shared" ref="O29" si="34">(N29/51570943)*100</f>
        <v>2.9140034922378675</v>
      </c>
      <c r="P29" s="11">
        <v>3297.43</v>
      </c>
      <c r="Q29" s="2">
        <f t="shared" ref="Q29" si="35">(P29/51570943)*100</f>
        <v>6.3939687897504611E-3</v>
      </c>
      <c r="R29" s="2"/>
      <c r="S29" s="2"/>
      <c r="T29" s="2"/>
      <c r="U29" s="2"/>
      <c r="V29" s="2"/>
      <c r="W29" s="2"/>
      <c r="X29" s="2"/>
      <c r="Y29" s="2"/>
      <c r="Z29" s="11">
        <v>3016.69</v>
      </c>
      <c r="AA29" s="2">
        <f t="shared" ref="AA29" si="36">(Z29/51570943)*100</f>
        <v>5.8495924730327309E-3</v>
      </c>
      <c r="AB29" s="11">
        <v>51570942.640000001</v>
      </c>
      <c r="AC29" s="25">
        <f t="shared" ref="AC29" si="37">(AB29/51570943)*100</f>
        <v>99.99999930193249</v>
      </c>
      <c r="AD29" s="45">
        <v>10.17</v>
      </c>
      <c r="AE29" s="19" t="s">
        <v>47</v>
      </c>
    </row>
    <row r="30" spans="1:31" x14ac:dyDescent="0.25">
      <c r="A30" s="7" t="s">
        <v>48</v>
      </c>
      <c r="B30" s="11">
        <v>15055722.310000001</v>
      </c>
      <c r="C30" s="2">
        <f>(B30/30128543)*100</f>
        <v>49.971624283324957</v>
      </c>
      <c r="D30" s="11">
        <v>418192.68</v>
      </c>
      <c r="E30" s="2">
        <f t="shared" ref="E30" si="38">(D30/30128543)*100</f>
        <v>1.3880282229379628</v>
      </c>
      <c r="F30" s="2"/>
      <c r="G30" s="2"/>
      <c r="H30" s="11">
        <v>12595881.34</v>
      </c>
      <c r="I30" s="2">
        <f t="shared" ref="I30" si="39">(H30/30128543)*100</f>
        <v>41.807137304980195</v>
      </c>
      <c r="J30" s="11">
        <v>1265167.6100000001</v>
      </c>
      <c r="K30" s="2">
        <f t="shared" ref="K30" si="40">(J30/30128543)*100</f>
        <v>4.1992326346481477</v>
      </c>
      <c r="L30" s="11">
        <v>460626.05</v>
      </c>
      <c r="M30" s="2">
        <f t="shared" ref="M30" si="41">(L30/30128543)*100</f>
        <v>1.52886931837361</v>
      </c>
      <c r="O30" s="2"/>
      <c r="P30" s="2"/>
      <c r="Q30" s="2"/>
      <c r="R30" s="2"/>
      <c r="S30" s="2"/>
      <c r="T30" s="11">
        <v>19.579999999999998</v>
      </c>
      <c r="U30" s="2">
        <f t="shared" ref="U30" si="42">(T30/30128543)*100</f>
        <v>6.4988207362035388E-5</v>
      </c>
      <c r="V30" s="2"/>
      <c r="W30" s="2"/>
      <c r="X30" s="2"/>
      <c r="Y30" s="2"/>
      <c r="Z30" s="11">
        <v>332933</v>
      </c>
      <c r="AA30" s="2">
        <f t="shared" ref="AA30" si="43">(Z30/30128543)*100</f>
        <v>1.105041820309731</v>
      </c>
      <c r="AB30" s="11">
        <v>30128542.57</v>
      </c>
      <c r="AC30" s="25">
        <f t="shared" ref="AC30" si="44">(AB30/30128543)*100</f>
        <v>99.999998572781962</v>
      </c>
      <c r="AD30" s="45">
        <v>9.75</v>
      </c>
      <c r="AE30" s="19" t="s">
        <v>48</v>
      </c>
    </row>
    <row r="31" spans="1:31" x14ac:dyDescent="0.25">
      <c r="A31" s="7" t="s">
        <v>49</v>
      </c>
      <c r="B31" s="11">
        <v>59758357.119999997</v>
      </c>
      <c r="C31" s="2">
        <f>(B31/118389855)*100</f>
        <v>50.475910389450171</v>
      </c>
      <c r="D31" s="11">
        <v>11155211.02</v>
      </c>
      <c r="E31" s="2">
        <f t="shared" ref="E31" si="45">(D31/118389855)*100</f>
        <v>9.4224382824018154</v>
      </c>
      <c r="F31" s="11">
        <v>40526834</v>
      </c>
      <c r="G31" s="2">
        <f t="shared" ref="G31" si="46">(F31/118389855)*100</f>
        <v>34.231678043697237</v>
      </c>
      <c r="H31" s="11">
        <v>3893396</v>
      </c>
      <c r="I31" s="2">
        <f t="shared" ref="I31" si="47">(H31/118389855)*100</f>
        <v>3.2886229989892297</v>
      </c>
      <c r="J31" s="2"/>
      <c r="K31" s="2"/>
      <c r="L31" s="11">
        <v>217635.6</v>
      </c>
      <c r="M31" s="2">
        <f t="shared" ref="M31" si="48">(L31/118389855)*100</f>
        <v>0.1838296026293807</v>
      </c>
      <c r="N31" s="11">
        <v>1952890.72</v>
      </c>
      <c r="O31" s="2">
        <f t="shared" ref="O31" si="49">(N31/118389855)*100</f>
        <v>1.6495422855277591</v>
      </c>
      <c r="P31" s="11">
        <v>375213.28</v>
      </c>
      <c r="Q31" s="2">
        <f t="shared" ref="Q31" si="50">(P31/118389855)*100</f>
        <v>0.31693026399939422</v>
      </c>
      <c r="R31" s="2"/>
      <c r="S31" s="2"/>
      <c r="T31" s="2"/>
      <c r="U31" s="2"/>
      <c r="V31" s="11">
        <v>17380.45</v>
      </c>
      <c r="W31" s="2">
        <f t="shared" ref="W31" si="51">(V31/118389855)*100</f>
        <v>1.4680692023822483E-2</v>
      </c>
      <c r="X31" s="2"/>
      <c r="Y31" s="2"/>
      <c r="Z31" s="11">
        <v>492936.72</v>
      </c>
      <c r="AA31" s="2">
        <f t="shared" ref="AA31" si="52">(Z31/118389855)*100</f>
        <v>0.41636736526115348</v>
      </c>
      <c r="AB31" s="11">
        <v>118389854.92</v>
      </c>
      <c r="AC31" s="25">
        <f t="shared" ref="AC31" si="53">(AB31/118389855)*100</f>
        <v>99.999999932426647</v>
      </c>
      <c r="AD31" s="45">
        <v>10.26</v>
      </c>
      <c r="AE31" s="19" t="s">
        <v>49</v>
      </c>
    </row>
    <row r="32" spans="1:31" x14ac:dyDescent="0.25">
      <c r="A32" s="7" t="s">
        <v>50</v>
      </c>
      <c r="B32" s="11">
        <v>27108926.190000001</v>
      </c>
      <c r="C32" s="2">
        <f>(B32/35079900)*100</f>
        <v>77.277660968246778</v>
      </c>
      <c r="D32" s="11">
        <v>19902.330000000002</v>
      </c>
      <c r="E32" s="2">
        <f t="shared" ref="E32" si="54">(D32/35079900)*100</f>
        <v>5.6734283735130384E-2</v>
      </c>
      <c r="F32" s="2"/>
      <c r="G32" s="2"/>
      <c r="H32" s="11">
        <v>2580042</v>
      </c>
      <c r="I32" s="2">
        <f t="shared" ref="I32" si="55">(H32/35079900)*100</f>
        <v>7.3547587079780739</v>
      </c>
      <c r="J32" s="11">
        <v>5235590</v>
      </c>
      <c r="K32" s="2">
        <f t="shared" ref="K32" si="56">(J32/35079900)*100</f>
        <v>14.924757482204908</v>
      </c>
      <c r="L32" s="11">
        <v>42118.96</v>
      </c>
      <c r="M32" s="2">
        <f t="shared" ref="M32" si="57">(L32/35079900)*100</f>
        <v>0.12006579266189471</v>
      </c>
      <c r="N32" s="2"/>
      <c r="O32" s="2"/>
      <c r="P32" s="11">
        <v>9862</v>
      </c>
      <c r="Q32" s="2">
        <f t="shared" ref="Q32" si="58">(P32/35079900)*100</f>
        <v>2.8112964974244509E-2</v>
      </c>
      <c r="R32" s="2"/>
      <c r="S32" s="2"/>
      <c r="T32" s="11">
        <v>39159.79</v>
      </c>
      <c r="U32" s="2">
        <f t="shared" ref="U32" si="59">(T32/35079900)*100</f>
        <v>0.11163027830752084</v>
      </c>
      <c r="V32" s="2"/>
      <c r="W32" s="2"/>
      <c r="X32" s="2"/>
      <c r="Y32" s="2"/>
      <c r="Z32" s="11">
        <v>44298.83</v>
      </c>
      <c r="AA32" s="2">
        <f t="shared" ref="AA32" si="60">(Z32/35079900)*100</f>
        <v>0.12627980695497992</v>
      </c>
      <c r="AB32" s="11">
        <v>35079900.100000001</v>
      </c>
      <c r="AC32" s="25">
        <f t="shared" ref="AC32" si="61">(AB32/35079900)*100</f>
        <v>100.00000028506352</v>
      </c>
      <c r="AD32" s="45">
        <v>8.58</v>
      </c>
      <c r="AE32" s="19" t="s">
        <v>50</v>
      </c>
    </row>
    <row r="33" spans="1:31" x14ac:dyDescent="0.25">
      <c r="A33" s="7" t="s">
        <v>51</v>
      </c>
      <c r="B33" s="11">
        <v>25965242.890000001</v>
      </c>
      <c r="C33" s="2">
        <f>(B33/36095051)*100</f>
        <v>71.935742354263482</v>
      </c>
      <c r="D33" s="11">
        <v>425894.79</v>
      </c>
      <c r="E33" s="2">
        <f t="shared" ref="E33" si="62">(D33/36095051)*100</f>
        <v>1.179925718902572</v>
      </c>
      <c r="F33" s="11">
        <v>6933174</v>
      </c>
      <c r="G33" s="2">
        <f t="shared" ref="G33" si="63">(F33/36095051)*100</f>
        <v>19.208101409802691</v>
      </c>
      <c r="H33" s="11">
        <v>1617228</v>
      </c>
      <c r="I33" s="2">
        <f t="shared" ref="I33" si="64">(H33/36095051)*100</f>
        <v>4.4804701896667218</v>
      </c>
      <c r="J33" s="11">
        <v>1050885</v>
      </c>
      <c r="K33" s="2">
        <f t="shared" ref="K33" si="65">(J33/36095051)*100</f>
        <v>2.911437914300218</v>
      </c>
      <c r="L33" s="11">
        <v>37206.83</v>
      </c>
      <c r="M33" s="2">
        <f t="shared" ref="M33" si="66">(L33/36095051)*100</f>
        <v>0.10308014248269104</v>
      </c>
      <c r="N33" s="2"/>
      <c r="O33" s="2"/>
      <c r="P33" s="11">
        <v>65419.5</v>
      </c>
      <c r="Q33" s="2">
        <f t="shared" ref="Q33" si="67">(P33/36095051)*100</f>
        <v>0.18124229828626645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11">
        <v>36095051</v>
      </c>
      <c r="AC33" s="25">
        <f t="shared" ref="AC33" si="68">(AB33/36095051)*100</f>
        <v>100</v>
      </c>
      <c r="AD33" s="45">
        <v>9.32</v>
      </c>
      <c r="AE33" s="19" t="s">
        <v>51</v>
      </c>
    </row>
    <row r="34" spans="1:31" x14ac:dyDescent="0.25">
      <c r="A34" s="7" t="s">
        <v>52</v>
      </c>
      <c r="B34" s="11">
        <v>2208203.36</v>
      </c>
      <c r="C34" s="2">
        <f>(B34/20065941)*100</f>
        <v>11.004733642942535</v>
      </c>
      <c r="D34" s="11">
        <v>6657569.4400000004</v>
      </c>
      <c r="E34" s="2">
        <f t="shared" ref="E34" si="69">(D34/20065941)*100</f>
        <v>33.178456171081137</v>
      </c>
      <c r="F34" s="11">
        <v>8362807</v>
      </c>
      <c r="G34" s="2">
        <f t="shared" ref="G34" si="70">(F34/20065941)*100</f>
        <v>41.676625083269208</v>
      </c>
      <c r="H34" s="11">
        <v>1604811</v>
      </c>
      <c r="I34" s="2">
        <f t="shared" ref="I34" si="71">(H34/20065941)*100</f>
        <v>7.9976862286199282</v>
      </c>
      <c r="J34" s="11">
        <v>66092</v>
      </c>
      <c r="K34" s="2">
        <f t="shared" ref="K34" si="72">(J34/20065941)*100</f>
        <v>0.32937403733022041</v>
      </c>
      <c r="L34" s="11">
        <v>77505.570000000007</v>
      </c>
      <c r="M34" s="2">
        <f t="shared" ref="M34" si="73">(L34/20065941)*100</f>
        <v>0.38625435009501924</v>
      </c>
      <c r="N34" s="11">
        <v>917071.7</v>
      </c>
      <c r="O34" s="2">
        <f t="shared" ref="O34" si="74">(N34/20065941)*100</f>
        <v>4.5702900252721763</v>
      </c>
      <c r="P34" s="11">
        <v>108059.18</v>
      </c>
      <c r="Q34" s="2">
        <f t="shared" ref="Q34" si="75">(P34/20065941)*100</f>
        <v>0.53852037140944453</v>
      </c>
      <c r="R34" s="2"/>
      <c r="S34" s="2"/>
      <c r="T34" s="2"/>
      <c r="U34" s="2"/>
      <c r="V34" s="2"/>
      <c r="W34" s="2"/>
      <c r="X34" s="2"/>
      <c r="Y34" s="2"/>
      <c r="Z34" s="11">
        <v>63821.760000000002</v>
      </c>
      <c r="AA34" s="2">
        <f t="shared" ref="AA34" si="76">(Z34/20065941)*100</f>
        <v>0.3180601398160196</v>
      </c>
      <c r="AB34" s="11">
        <v>20065941</v>
      </c>
      <c r="AC34" s="25">
        <f t="shared" ref="AC34" si="77">(AB34/20065941)*100</f>
        <v>100</v>
      </c>
      <c r="AD34" s="45">
        <v>16.52</v>
      </c>
      <c r="AE34" s="19" t="s">
        <v>52</v>
      </c>
    </row>
    <row r="35" spans="1:31" x14ac:dyDescent="0.25">
      <c r="A35" s="7" t="s">
        <v>53</v>
      </c>
      <c r="B35" s="11">
        <v>4155097.01</v>
      </c>
      <c r="C35" s="2">
        <f>(B35/64694096)*100</f>
        <v>6.4226834702196003</v>
      </c>
      <c r="D35" s="11">
        <v>25201074.949999999</v>
      </c>
      <c r="E35" s="2">
        <f t="shared" ref="E35" si="78">(D35/64694096)*100</f>
        <v>38.95421144767213</v>
      </c>
      <c r="F35" s="11">
        <v>33606447</v>
      </c>
      <c r="G35" s="2">
        <f t="shared" ref="G35" si="79">(F35/64694096)*100</f>
        <v>51.946698505532872</v>
      </c>
      <c r="H35" s="11">
        <v>24407</v>
      </c>
      <c r="I35" s="2">
        <f t="shared" ref="I35" si="80">(H35/64694096)*100</f>
        <v>3.7726781126982592E-2</v>
      </c>
      <c r="J35" s="11">
        <v>10523</v>
      </c>
      <c r="K35" s="2">
        <f t="shared" ref="K35" si="81">(J35/64694096)*100</f>
        <v>1.6265781038195509E-2</v>
      </c>
      <c r="L35" s="11">
        <v>165587.96</v>
      </c>
      <c r="M35" s="2">
        <f t="shared" ref="M35" si="82">(L35/64694096)*100</f>
        <v>0.25595528840838888</v>
      </c>
      <c r="N35" s="2"/>
      <c r="O35" s="2"/>
      <c r="P35" s="11">
        <v>876111.18</v>
      </c>
      <c r="Q35" s="2">
        <f t="shared" ref="Q35" si="83">(P35/64694096)*100</f>
        <v>1.3542366833597923</v>
      </c>
      <c r="R35" s="2"/>
      <c r="S35" s="2"/>
      <c r="T35" s="11">
        <v>139175.18</v>
      </c>
      <c r="U35" s="2">
        <f t="shared" ref="U35" si="84">(T35/64694096)*100</f>
        <v>0.21512810071571292</v>
      </c>
      <c r="V35" s="11">
        <v>68877.61</v>
      </c>
      <c r="W35" s="2">
        <f t="shared" ref="W35" si="85">(V35/64694096)*100</f>
        <v>0.10646660863767228</v>
      </c>
      <c r="X35" s="3">
        <v>-196778</v>
      </c>
      <c r="Y35" s="6">
        <f t="shared" ref="Y35" si="86">(X35/64694096)*100</f>
        <v>-0.30416685936843446</v>
      </c>
      <c r="Z35" s="11">
        <v>643573.1</v>
      </c>
      <c r="AA35" s="2">
        <f t="shared" ref="AA35" si="87">(Z35/64694096)*100</f>
        <v>0.99479417719972463</v>
      </c>
      <c r="AB35" s="11">
        <v>64694095.969999999</v>
      </c>
      <c r="AC35" s="25">
        <f t="shared" ref="AC35" si="88">(AB35/64694096)*100</f>
        <v>99.99999995362792</v>
      </c>
      <c r="AD35" s="45">
        <v>16.23</v>
      </c>
      <c r="AE35" s="19" t="s">
        <v>53</v>
      </c>
    </row>
    <row r="36" spans="1:31" x14ac:dyDescent="0.25">
      <c r="A36" s="7" t="s">
        <v>54</v>
      </c>
      <c r="B36" s="11">
        <v>27140863.43</v>
      </c>
      <c r="C36" s="2">
        <f>(B36/38181139)*100</f>
        <v>71.084478202706308</v>
      </c>
      <c r="D36" s="11">
        <v>8565983.7400000002</v>
      </c>
      <c r="E36" s="2">
        <f t="shared" ref="E36" si="89">(D36/38181139)*100</f>
        <v>22.435118397070344</v>
      </c>
      <c r="F36" s="2"/>
      <c r="G36" s="2"/>
      <c r="H36" s="11">
        <v>194766</v>
      </c>
      <c r="I36" s="2">
        <f t="shared" ref="I36" si="90">(H36/38181139)*100</f>
        <v>0.51011050246562839</v>
      </c>
      <c r="J36" s="11">
        <v>2104497</v>
      </c>
      <c r="K36" s="2">
        <f t="shared" ref="K36" si="91">(J36/38181139)*100</f>
        <v>5.5118759029163584</v>
      </c>
      <c r="L36" s="11">
        <v>37800.71</v>
      </c>
      <c r="M36" s="2">
        <f t="shared" ref="M36" si="92">(L36/38181139)*100</f>
        <v>9.9003620609641851E-2</v>
      </c>
      <c r="N36" s="2"/>
      <c r="O36" s="2"/>
      <c r="P36" s="11">
        <v>9426.42</v>
      </c>
      <c r="Q36" s="2">
        <f t="shared" ref="Q36" si="93">(P36/38181139)*100</f>
        <v>2.4688682021769961E-2</v>
      </c>
      <c r="R36" s="2"/>
      <c r="S36" s="2"/>
      <c r="T36" s="2"/>
      <c r="U36" s="2"/>
      <c r="V36" s="11">
        <v>127802</v>
      </c>
      <c r="W36" s="2">
        <f t="shared" ref="W36" si="94">(V36/38181139)*100</f>
        <v>0.33472547793820401</v>
      </c>
      <c r="X36" s="2"/>
      <c r="Y36" s="2"/>
      <c r="Z36" s="2"/>
      <c r="AA36" s="2"/>
      <c r="AB36" s="11">
        <v>38181139.299999997</v>
      </c>
      <c r="AC36" s="25">
        <f t="shared" ref="AC36" si="95">(AB36/38181139)*100</f>
        <v>100.00000078572826</v>
      </c>
      <c r="AD36" s="45">
        <v>11</v>
      </c>
      <c r="AE36" s="19" t="s">
        <v>54</v>
      </c>
    </row>
    <row r="37" spans="1:31" x14ac:dyDescent="0.25">
      <c r="A37" s="7" t="s">
        <v>55</v>
      </c>
      <c r="B37" s="11">
        <v>5407304.3099999996</v>
      </c>
      <c r="C37" s="2">
        <v>16.931732821959272</v>
      </c>
      <c r="D37" s="11">
        <v>21841396.539999999</v>
      </c>
      <c r="E37" s="2">
        <v>68.391322084431707</v>
      </c>
      <c r="F37" s="2"/>
      <c r="G37" s="2"/>
      <c r="H37" s="11">
        <v>2190583</v>
      </c>
      <c r="I37" s="2">
        <v>6.8593080681131511</v>
      </c>
      <c r="K37" s="2"/>
      <c r="L37" s="11">
        <v>14212.67</v>
      </c>
      <c r="M37" s="2">
        <v>4.4503715221212679E-2</v>
      </c>
      <c r="N37" s="2"/>
      <c r="O37" s="2"/>
      <c r="P37" s="2"/>
      <c r="Q37" s="2"/>
      <c r="R37" s="11">
        <v>2146119</v>
      </c>
      <c r="S37" s="2">
        <v>6.7200792537105087</v>
      </c>
      <c r="T37" s="1">
        <v>7260.87</v>
      </c>
      <c r="U37" s="2">
        <v>2.2735748507370292E-2</v>
      </c>
      <c r="V37" s="11">
        <v>291224.51</v>
      </c>
      <c r="W37" s="2">
        <v>0.91190273597270644</v>
      </c>
      <c r="X37" s="2"/>
      <c r="Y37" s="2"/>
      <c r="Z37" s="11">
        <v>37817</v>
      </c>
      <c r="AA37" s="2">
        <v>0.11841525895701512</v>
      </c>
      <c r="AB37" s="11">
        <v>31935917.91</v>
      </c>
      <c r="AC37" s="26">
        <v>99.999999718185649</v>
      </c>
      <c r="AD37" s="45">
        <v>11.61</v>
      </c>
      <c r="AE37" s="19" t="s">
        <v>55</v>
      </c>
    </row>
    <row r="38" spans="1:31" x14ac:dyDescent="0.25">
      <c r="A38" s="7" t="s">
        <v>56</v>
      </c>
      <c r="B38" s="11">
        <v>9426160.1899999995</v>
      </c>
      <c r="C38" s="2">
        <v>6.8500154293503037</v>
      </c>
      <c r="D38" s="11">
        <v>50804754.850000001</v>
      </c>
      <c r="E38" s="2">
        <v>36.919949119479128</v>
      </c>
      <c r="F38" s="11">
        <v>42695009</v>
      </c>
      <c r="G38" s="2">
        <v>31.026575457153367</v>
      </c>
      <c r="H38" s="11">
        <v>27996987.620000001</v>
      </c>
      <c r="I38" s="2">
        <v>20.345484620109076</v>
      </c>
      <c r="J38" s="11">
        <v>2828069</v>
      </c>
      <c r="K38" s="2">
        <v>2.0551651886649389</v>
      </c>
      <c r="L38" s="11">
        <v>1189480.68</v>
      </c>
      <c r="M38" s="2">
        <v>0.86439874208355583</v>
      </c>
      <c r="N38" s="11">
        <v>442127.51</v>
      </c>
      <c r="O38" s="2">
        <v>0.32129522564799856</v>
      </c>
      <c r="P38" s="11">
        <v>1619149.01</v>
      </c>
      <c r="Q38" s="2">
        <v>1.1766398488202723</v>
      </c>
      <c r="R38" s="2"/>
      <c r="S38" s="2"/>
      <c r="T38" s="2"/>
      <c r="U38" s="2"/>
      <c r="V38" s="11">
        <v>6443</v>
      </c>
      <c r="W38" s="2">
        <v>4.6821450645540118E-3</v>
      </c>
      <c r="X38" s="22">
        <v>-305500</v>
      </c>
      <c r="Y38" s="21">
        <v>-0.22200765438790171</v>
      </c>
      <c r="Z38" s="11">
        <v>905187.09</v>
      </c>
      <c r="AA38" s="2">
        <v>0.657801841679576</v>
      </c>
      <c r="AB38" s="27">
        <v>137607867.94999999</v>
      </c>
      <c r="AC38" s="28">
        <v>99.999999963664862</v>
      </c>
      <c r="AD38" s="45">
        <v>18.260000000000002</v>
      </c>
      <c r="AE38" s="19" t="s">
        <v>56</v>
      </c>
    </row>
    <row r="39" spans="1:31" x14ac:dyDescent="0.25">
      <c r="A39" s="7" t="s">
        <v>57</v>
      </c>
      <c r="B39" s="11">
        <v>105336957.11</v>
      </c>
      <c r="C39" s="2">
        <v>77.690255175976972</v>
      </c>
      <c r="D39" s="11">
        <v>12337577.109999999</v>
      </c>
      <c r="E39" s="2">
        <v>9.0994608181841805</v>
      </c>
      <c r="F39" s="11">
        <v>14889746</v>
      </c>
      <c r="G39" s="2">
        <v>10.981788329403571</v>
      </c>
      <c r="H39" s="11">
        <v>383655</v>
      </c>
      <c r="I39" s="2">
        <v>0.28296103919551935</v>
      </c>
      <c r="J39" s="11">
        <v>198443</v>
      </c>
      <c r="K39" s="2">
        <v>0.14635971771794046</v>
      </c>
      <c r="L39" s="11">
        <v>1388432.42</v>
      </c>
      <c r="M39" s="2">
        <v>1.0240249193049737</v>
      </c>
      <c r="N39" s="11">
        <v>389997.93</v>
      </c>
      <c r="O39" s="2">
        <v>0.28763920594518877</v>
      </c>
      <c r="P39" s="11">
        <v>331755.57</v>
      </c>
      <c r="Q39" s="2">
        <v>0.2446831159403679</v>
      </c>
      <c r="R39" s="2"/>
      <c r="S39" s="2"/>
      <c r="T39" s="11">
        <v>303742.61</v>
      </c>
      <c r="U39" s="2">
        <v>0.22402242789370486</v>
      </c>
      <c r="V39" s="11">
        <v>15495</v>
      </c>
      <c r="W39" s="2">
        <v>1.1428187570433259E-2</v>
      </c>
      <c r="X39" s="2"/>
      <c r="Y39" s="2"/>
      <c r="Z39" s="11">
        <v>10002.719999999999</v>
      </c>
      <c r="AA39" s="2">
        <v>7.3774095111019131E-3</v>
      </c>
      <c r="AB39" s="11">
        <v>135585804.47</v>
      </c>
      <c r="AC39" s="29">
        <v>100.00000034664396</v>
      </c>
      <c r="AD39" s="45">
        <v>11.42</v>
      </c>
      <c r="AE39" s="19" t="s">
        <v>57</v>
      </c>
    </row>
    <row r="40" spans="1:31" x14ac:dyDescent="0.25">
      <c r="A40" s="7" t="s">
        <v>58</v>
      </c>
      <c r="B40" s="11">
        <v>34478947</v>
      </c>
      <c r="C40" s="2">
        <v>46.214887776558236</v>
      </c>
      <c r="D40" s="11">
        <v>32836700.16</v>
      </c>
      <c r="E40" s="2">
        <v>44.01365310973366</v>
      </c>
      <c r="F40" s="2"/>
      <c r="G40" s="2"/>
      <c r="H40" s="11">
        <v>1506941</v>
      </c>
      <c r="I40" s="2">
        <v>2.0198734375761083</v>
      </c>
      <c r="J40" s="11">
        <v>5605265</v>
      </c>
      <c r="K40" s="2">
        <v>7.5131845799371346</v>
      </c>
      <c r="L40" s="11">
        <v>15548.38</v>
      </c>
      <c r="M40" s="2">
        <v>2.0840736139861888E-2</v>
      </c>
      <c r="N40" s="11">
        <v>226724.51</v>
      </c>
      <c r="O40" s="2">
        <v>0.30389697764972806</v>
      </c>
      <c r="P40" s="11">
        <v>87242.01</v>
      </c>
      <c r="Q40" s="2">
        <v>0.11693743725849201</v>
      </c>
      <c r="R40" s="2"/>
      <c r="S40" s="2"/>
      <c r="T40" s="2"/>
      <c r="U40" s="2"/>
      <c r="V40" s="2"/>
      <c r="W40" s="2"/>
      <c r="X40" s="3">
        <v>-153195</v>
      </c>
      <c r="Y40" s="21">
        <v>-0.20533949986726216</v>
      </c>
      <c r="Z40" s="11">
        <v>1540.56</v>
      </c>
      <c r="AA40" s="2">
        <v>2.0649356696727009E-3</v>
      </c>
      <c r="AB40" s="11">
        <v>74605713.609999999</v>
      </c>
      <c r="AC40" s="30">
        <v>99.999999477251833</v>
      </c>
      <c r="AD40" s="45">
        <v>9.4700000000000006</v>
      </c>
      <c r="AE40" s="19" t="s">
        <v>58</v>
      </c>
    </row>
    <row r="41" spans="1:31" x14ac:dyDescent="0.25">
      <c r="A41" s="7" t="s">
        <v>59</v>
      </c>
      <c r="B41" s="11">
        <v>3333516.2</v>
      </c>
      <c r="C41" s="2">
        <v>5.5842315803002069</v>
      </c>
      <c r="D41" s="11">
        <v>8497729.5399999991</v>
      </c>
      <c r="E41" s="2">
        <v>14.235205954036745</v>
      </c>
      <c r="F41" s="2"/>
      <c r="G41" s="2"/>
      <c r="H41" s="11">
        <v>42314821</v>
      </c>
      <c r="I41" s="2">
        <v>70.884839180607656</v>
      </c>
      <c r="J41" s="11">
        <v>4775374</v>
      </c>
      <c r="K41" s="2">
        <v>7.9995994315385417</v>
      </c>
      <c r="L41" s="11">
        <v>7953.95</v>
      </c>
      <c r="M41" s="2">
        <v>1.3324278663511168E-2</v>
      </c>
      <c r="N41" s="11">
        <v>492098.8</v>
      </c>
      <c r="O41" s="2">
        <v>0.82435287387768952</v>
      </c>
      <c r="P41" s="11">
        <v>222255</v>
      </c>
      <c r="Q41" s="2">
        <v>0.37231659167566739</v>
      </c>
      <c r="R41" s="2"/>
      <c r="S41" s="2"/>
      <c r="T41" s="2"/>
      <c r="U41" s="2"/>
      <c r="V41" s="11">
        <v>90</v>
      </c>
      <c r="W41" s="2">
        <v>1.5076598164635245E-4</v>
      </c>
      <c r="X41" s="2"/>
      <c r="Y41" s="2"/>
      <c r="Z41" s="11">
        <v>51325.63</v>
      </c>
      <c r="AA41" s="2">
        <v>8.5979544339638628E-2</v>
      </c>
      <c r="AB41" s="11">
        <v>59695164.130000003</v>
      </c>
      <c r="AC41" s="31">
        <v>100.00000021777309</v>
      </c>
      <c r="AD41" s="45">
        <v>9.5400000000000009</v>
      </c>
      <c r="AE41" s="19" t="s">
        <v>59</v>
      </c>
    </row>
    <row r="42" spans="1:31" x14ac:dyDescent="0.25">
      <c r="A42" s="7" t="s">
        <v>60</v>
      </c>
      <c r="B42" s="11">
        <v>100603081.51000001</v>
      </c>
      <c r="C42" s="2">
        <v>44.194688045556774</v>
      </c>
      <c r="D42" s="11">
        <v>41792164.950000003</v>
      </c>
      <c r="E42" s="2">
        <v>18.359196010612358</v>
      </c>
      <c r="F42" s="11">
        <v>76146617</v>
      </c>
      <c r="G42" s="2">
        <v>33.451022906340896</v>
      </c>
      <c r="H42" s="11">
        <v>3217216</v>
      </c>
      <c r="I42" s="2">
        <v>1.4133151327083437</v>
      </c>
      <c r="J42" s="11">
        <v>1794465</v>
      </c>
      <c r="K42" s="2">
        <v>0.78830409261158652</v>
      </c>
      <c r="L42" s="11">
        <v>441724.27</v>
      </c>
      <c r="M42" s="2">
        <v>0.19404839316836245</v>
      </c>
      <c r="N42" s="11">
        <v>627935.16</v>
      </c>
      <c r="O42" s="2">
        <v>0.27585038243861626</v>
      </c>
      <c r="P42" s="11">
        <v>1653445.84</v>
      </c>
      <c r="Q42" s="2">
        <v>0.72635471997704204</v>
      </c>
      <c r="R42" s="2"/>
      <c r="S42" s="2"/>
      <c r="T42" s="11">
        <v>616163.26</v>
      </c>
      <c r="U42" s="2">
        <v>0.270679015514316</v>
      </c>
      <c r="V42" s="11">
        <v>23144.03</v>
      </c>
      <c r="W42" s="2">
        <v>1.0167115863795248E-2</v>
      </c>
      <c r="X42" s="22">
        <v>-172343</v>
      </c>
      <c r="Y42" s="21">
        <v>-7.5709859057133289E-2</v>
      </c>
      <c r="Z42" s="11">
        <v>892525.32</v>
      </c>
      <c r="AA42" s="2">
        <v>0.39208419362621499</v>
      </c>
      <c r="AB42" s="11">
        <v>227636139.36000001</v>
      </c>
      <c r="AC42" s="32">
        <v>100.00000015814712</v>
      </c>
      <c r="AD42" s="45">
        <v>13.26</v>
      </c>
      <c r="AE42" s="19" t="s">
        <v>60</v>
      </c>
    </row>
    <row r="43" spans="1:31" x14ac:dyDescent="0.25">
      <c r="A43" s="7" t="s">
        <v>61</v>
      </c>
      <c r="B43" s="2"/>
      <c r="C43" s="2"/>
      <c r="D43" s="11">
        <v>8570904.2300000004</v>
      </c>
      <c r="E43" s="2">
        <v>98.264571975676532</v>
      </c>
      <c r="F43" s="2"/>
      <c r="G43" s="2"/>
      <c r="H43" s="11">
        <v>7411</v>
      </c>
      <c r="I43" s="2">
        <v>8.496638433582622E-2</v>
      </c>
      <c r="J43" s="11">
        <v>2912</v>
      </c>
      <c r="K43" s="2">
        <v>3.3385792900543242E-2</v>
      </c>
      <c r="L43" s="11">
        <v>13640.32</v>
      </c>
      <c r="M43" s="2">
        <v>0.1563849239756655</v>
      </c>
      <c r="N43" s="2"/>
      <c r="O43" s="2"/>
      <c r="P43" s="11">
        <v>127405</v>
      </c>
      <c r="Q43" s="2">
        <v>1.4606857639058077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11">
        <v>8722272.5500000007</v>
      </c>
      <c r="AC43" s="33">
        <v>99.999994840794372</v>
      </c>
      <c r="AD43" s="45">
        <v>14.33</v>
      </c>
      <c r="AE43" s="19" t="s">
        <v>61</v>
      </c>
    </row>
    <row r="44" spans="1:31" x14ac:dyDescent="0.25">
      <c r="A44" s="7" t="s">
        <v>62</v>
      </c>
      <c r="B44" s="11">
        <v>34168548.969999999</v>
      </c>
      <c r="C44" s="2">
        <v>33.182186251606218</v>
      </c>
      <c r="D44" s="11">
        <v>12936342.59</v>
      </c>
      <c r="E44" s="2">
        <v>12.562901913477598</v>
      </c>
      <c r="F44" s="11">
        <v>52902576</v>
      </c>
      <c r="G44" s="2">
        <v>51.375407587925828</v>
      </c>
      <c r="H44" s="11">
        <v>1554181</v>
      </c>
      <c r="I44" s="2">
        <v>1.509315583052329</v>
      </c>
      <c r="J44" s="2"/>
      <c r="K44" s="2"/>
      <c r="L44" s="11">
        <v>111558.17</v>
      </c>
      <c r="M44" s="2">
        <v>0.10833775756993608</v>
      </c>
      <c r="N44" s="11">
        <v>1988074.16</v>
      </c>
      <c r="O44" s="2">
        <v>1.9306833051952563</v>
      </c>
      <c r="P44" s="11">
        <v>141094</v>
      </c>
      <c r="Q44" s="2">
        <v>0.13702096015533924</v>
      </c>
      <c r="R44" s="2"/>
      <c r="S44" s="2"/>
      <c r="T44" s="2"/>
      <c r="U44" s="2"/>
      <c r="V44" s="2"/>
      <c r="W44" s="2"/>
      <c r="X44" s="3">
        <v>-890143</v>
      </c>
      <c r="Y44" s="6">
        <v>-0.86444674143162803</v>
      </c>
      <c r="Z44" s="11">
        <v>60335.28</v>
      </c>
      <c r="AA44" s="2">
        <v>5.8593547541647667E-2</v>
      </c>
      <c r="AB44" s="11">
        <v>102972567.17</v>
      </c>
      <c r="AC44" s="34">
        <v>100.00000016509252</v>
      </c>
      <c r="AD44" s="45">
        <v>11.05</v>
      </c>
      <c r="AE44" s="19" t="s">
        <v>62</v>
      </c>
    </row>
    <row r="45" spans="1:31" x14ac:dyDescent="0.25">
      <c r="A45" s="7" t="s">
        <v>63</v>
      </c>
      <c r="B45" s="11">
        <v>2585565.06</v>
      </c>
      <c r="C45" s="2">
        <v>21.548859006000441</v>
      </c>
      <c r="D45" s="11">
        <v>129313.23</v>
      </c>
      <c r="E45" s="2">
        <v>1.0777344588963877</v>
      </c>
      <c r="F45" s="2"/>
      <c r="G45" s="2"/>
      <c r="H45" s="11">
        <v>6608164</v>
      </c>
      <c r="I45" s="2">
        <v>55.074380655703905</v>
      </c>
      <c r="J45" s="11">
        <v>2668300</v>
      </c>
      <c r="K45" s="2">
        <v>22.238396308507888</v>
      </c>
      <c r="L45" s="11">
        <v>7543.21</v>
      </c>
      <c r="M45" s="2">
        <v>6.2867328792976726E-2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11">
        <v>11998885.5</v>
      </c>
      <c r="AC45" s="2">
        <v>100.0022377579016</v>
      </c>
      <c r="AD45" s="45">
        <v>9.35</v>
      </c>
      <c r="AE45" s="19" t="s">
        <v>63</v>
      </c>
    </row>
    <row r="46" spans="1:31" x14ac:dyDescent="0.25">
      <c r="A46" s="7" t="s">
        <v>64</v>
      </c>
      <c r="B46" s="11">
        <v>40777224.259999998</v>
      </c>
      <c r="C46" s="2">
        <v>50.277783639945525</v>
      </c>
      <c r="D46" s="11">
        <v>3259358.81</v>
      </c>
      <c r="E46" s="2">
        <v>4.0187467398284928</v>
      </c>
      <c r="F46" s="11">
        <v>26919177</v>
      </c>
      <c r="G46" s="2">
        <v>33.190992803770555</v>
      </c>
      <c r="H46" s="11">
        <v>9575639</v>
      </c>
      <c r="I46" s="2">
        <v>11.806637518691772</v>
      </c>
      <c r="J46" s="11">
        <v>53143</v>
      </c>
      <c r="K46" s="2">
        <v>6.5524623229409218E-2</v>
      </c>
      <c r="L46" s="11">
        <v>195261.97</v>
      </c>
      <c r="M46" s="2">
        <v>0.24075545255785724</v>
      </c>
      <c r="N46" s="11">
        <v>930453.74</v>
      </c>
      <c r="O46" s="2">
        <v>1.1472372795268369</v>
      </c>
      <c r="P46" s="11">
        <v>36179.870000000003</v>
      </c>
      <c r="Q46" s="2">
        <v>4.460930602786832E-2</v>
      </c>
      <c r="R46" s="2"/>
      <c r="S46" s="2"/>
      <c r="T46" s="11">
        <v>16689.29</v>
      </c>
      <c r="U46" s="2">
        <v>2.0577676066769794E-2</v>
      </c>
      <c r="V46" s="2"/>
      <c r="W46" s="2"/>
      <c r="X46" s="22">
        <v>-660367</v>
      </c>
      <c r="Y46" s="21">
        <v>-0.8142238651964564</v>
      </c>
      <c r="Z46" s="11">
        <v>1102.29</v>
      </c>
      <c r="AA46" s="2">
        <v>1.3591091383539787E-3</v>
      </c>
      <c r="AB46" s="11">
        <v>81103862.219999999</v>
      </c>
      <c r="AC46" s="35">
        <v>100.00000027125712</v>
      </c>
      <c r="AD46" s="45">
        <v>9.98</v>
      </c>
      <c r="AE46" s="19" t="s">
        <v>64</v>
      </c>
    </row>
    <row r="47" spans="1:31" x14ac:dyDescent="0.25">
      <c r="A47" s="7" t="s">
        <v>65</v>
      </c>
      <c r="B47" s="11">
        <v>157896535.18000001</v>
      </c>
      <c r="C47" s="2">
        <v>36.258301296350666</v>
      </c>
      <c r="D47" s="11">
        <v>200500148.91999999</v>
      </c>
      <c r="E47" s="2">
        <v>46.041509404985135</v>
      </c>
      <c r="F47" s="11">
        <v>39648457</v>
      </c>
      <c r="G47" s="2">
        <v>9.1046057356646539</v>
      </c>
      <c r="H47" s="11">
        <v>563053.72</v>
      </c>
      <c r="I47" s="2">
        <v>0.12929587975136886</v>
      </c>
      <c r="J47" s="11">
        <v>30548087.23</v>
      </c>
      <c r="K47" s="2">
        <v>7.0148578596095721</v>
      </c>
      <c r="L47" s="11">
        <v>976805.2</v>
      </c>
      <c r="M47" s="2">
        <v>0.22430699450793401</v>
      </c>
      <c r="N47" s="11">
        <v>928280.5</v>
      </c>
      <c r="O47" s="2">
        <v>0.21316410786441581</v>
      </c>
      <c r="P47" s="11">
        <v>678126.72</v>
      </c>
      <c r="Q47" s="2">
        <v>0.1557204716546588</v>
      </c>
      <c r="R47" s="2"/>
      <c r="S47" s="2"/>
      <c r="T47" s="11">
        <v>3389839.82</v>
      </c>
      <c r="U47" s="2">
        <v>0.77842007995812879</v>
      </c>
      <c r="V47" s="11">
        <v>28639</v>
      </c>
      <c r="W47" s="2">
        <v>6.5764678727270511E-3</v>
      </c>
      <c r="X47" s="2"/>
      <c r="Y47" s="2"/>
      <c r="Z47" s="11">
        <v>318950.28000000003</v>
      </c>
      <c r="AA47" s="2">
        <v>7.3241603038419548E-2</v>
      </c>
      <c r="AB47" s="11">
        <v>435476923.57999998</v>
      </c>
      <c r="AC47" s="36">
        <v>99.999999903554013</v>
      </c>
      <c r="AD47" s="45">
        <v>11.08</v>
      </c>
      <c r="AE47" s="19" t="s">
        <v>65</v>
      </c>
    </row>
    <row r="48" spans="1:31" x14ac:dyDescent="0.25">
      <c r="A48" s="7" t="s">
        <v>66</v>
      </c>
      <c r="B48" s="11">
        <v>33137663.260000002</v>
      </c>
      <c r="C48" s="2">
        <v>81.147863498395424</v>
      </c>
      <c r="D48" s="11">
        <v>5256046.3499999996</v>
      </c>
      <c r="E48" s="2">
        <v>12.871062404266805</v>
      </c>
      <c r="F48" s="2"/>
      <c r="G48" s="2"/>
      <c r="H48" s="11">
        <v>1230165</v>
      </c>
      <c r="I48" s="2">
        <v>3.0124411826286268</v>
      </c>
      <c r="J48" s="11">
        <v>572790</v>
      </c>
      <c r="K48" s="2">
        <v>1.4026542658894141</v>
      </c>
      <c r="L48" s="11">
        <v>53949.16</v>
      </c>
      <c r="M48" s="2">
        <v>0.13211127885464227</v>
      </c>
      <c r="N48" s="2"/>
      <c r="O48" s="2"/>
      <c r="P48" s="11">
        <v>58006.84</v>
      </c>
      <c r="Q48" s="2">
        <v>0.1420477689498153</v>
      </c>
      <c r="R48" s="11">
        <v>330188</v>
      </c>
      <c r="S48" s="2">
        <v>0.80856789878575719</v>
      </c>
      <c r="T48" s="11">
        <v>32638.240000000002</v>
      </c>
      <c r="U48" s="2">
        <v>7.9924870488525493E-2</v>
      </c>
      <c r="W48" s="2"/>
      <c r="X48" s="2"/>
      <c r="Y48" s="2"/>
      <c r="Z48" s="11">
        <v>164703.17000000001</v>
      </c>
      <c r="AA48" s="2">
        <v>0.40332688071720768</v>
      </c>
      <c r="AB48" s="11">
        <v>40836150.009999998</v>
      </c>
      <c r="AC48" s="37">
        <v>100.0000000244881</v>
      </c>
      <c r="AD48" s="45">
        <v>8.9600000000000009</v>
      </c>
      <c r="AE48" s="19" t="s">
        <v>66</v>
      </c>
    </row>
    <row r="49" spans="1:31" x14ac:dyDescent="0.25">
      <c r="A49" s="7" t="s">
        <v>67</v>
      </c>
      <c r="B49" s="11">
        <v>19881113.440000001</v>
      </c>
      <c r="C49" s="2">
        <v>29.825053066644085</v>
      </c>
      <c r="D49" s="11">
        <v>18332373.16</v>
      </c>
      <c r="E49" s="2">
        <v>27.501679117953952</v>
      </c>
      <c r="F49" s="11">
        <v>25547997</v>
      </c>
      <c r="G49" s="2">
        <v>38.326342665416824</v>
      </c>
      <c r="H49" s="11">
        <v>1210389</v>
      </c>
      <c r="I49" s="2">
        <v>1.8157894559190375</v>
      </c>
      <c r="J49" s="2"/>
      <c r="K49" s="2"/>
      <c r="L49" s="11">
        <v>502646.34</v>
      </c>
      <c r="M49" s="2">
        <v>0.7540550386927638</v>
      </c>
      <c r="N49" s="11">
        <v>1406002.75</v>
      </c>
      <c r="O49" s="2">
        <v>2.1092433659287804</v>
      </c>
      <c r="P49" s="11">
        <v>789637.83</v>
      </c>
      <c r="Q49" s="2">
        <v>1.1845911072463393</v>
      </c>
      <c r="R49" s="2"/>
      <c r="S49" s="2"/>
      <c r="T49" s="2"/>
      <c r="U49" s="2"/>
      <c r="V49" s="2"/>
      <c r="W49" s="2"/>
      <c r="X49" s="22">
        <v>-1481293</v>
      </c>
      <c r="Y49" s="21">
        <v>-2.2221915520767945</v>
      </c>
      <c r="Z49" s="11">
        <v>470238.56</v>
      </c>
      <c r="AA49" s="2">
        <v>0.7054378542886226</v>
      </c>
      <c r="AB49" s="11">
        <v>66659105.07</v>
      </c>
      <c r="AC49" s="38">
        <v>100.00000010501191</v>
      </c>
      <c r="AD49" s="45">
        <v>10.64</v>
      </c>
      <c r="AE49" s="19" t="s">
        <v>67</v>
      </c>
    </row>
    <row r="50" spans="1:31" x14ac:dyDescent="0.25">
      <c r="A50" s="7" t="s">
        <v>68</v>
      </c>
      <c r="B50" s="2"/>
      <c r="C50" s="2"/>
      <c r="D50" s="11">
        <v>3277.37</v>
      </c>
      <c r="E50" s="2">
        <v>4.8365762676796598E-2</v>
      </c>
      <c r="F50" s="11">
        <v>4907355</v>
      </c>
      <c r="G50" s="2">
        <v>72.420253831819778</v>
      </c>
      <c r="H50" s="11">
        <v>1424733</v>
      </c>
      <c r="I50" s="2">
        <v>21.025486336849504</v>
      </c>
      <c r="J50" s="11">
        <v>33185</v>
      </c>
      <c r="K50" s="2">
        <v>0.48972738336821758</v>
      </c>
      <c r="L50" s="11">
        <v>8157.83</v>
      </c>
      <c r="M50" s="2">
        <v>0.12038911375207915</v>
      </c>
      <c r="N50" s="11">
        <v>372247.61</v>
      </c>
      <c r="O50" s="2">
        <v>5.4934412538909978</v>
      </c>
      <c r="P50" s="11">
        <v>25448</v>
      </c>
      <c r="Q50" s="2">
        <v>0.37554866511840895</v>
      </c>
      <c r="R50" s="2"/>
      <c r="S50" s="2"/>
      <c r="T50" s="2"/>
      <c r="U50" s="2"/>
      <c r="V50" s="11">
        <v>1815</v>
      </c>
      <c r="W50" s="2">
        <v>2.6784848600672439E-2</v>
      </c>
      <c r="X50" s="2"/>
      <c r="Y50" s="2"/>
      <c r="Z50" s="2"/>
      <c r="AA50" s="2"/>
      <c r="AB50" s="11">
        <v>6776218.8099999996</v>
      </c>
      <c r="AC50" s="39">
        <v>99.99999719607645</v>
      </c>
      <c r="AD50" s="45">
        <v>16.260000000000002</v>
      </c>
      <c r="AE50" s="19" t="s">
        <v>68</v>
      </c>
    </row>
    <row r="51" spans="1:31" x14ac:dyDescent="0.25">
      <c r="A51" s="7" t="s">
        <v>69</v>
      </c>
      <c r="B51" s="11">
        <v>5228585.05</v>
      </c>
      <c r="C51" s="2">
        <v>4.5362459546644791</v>
      </c>
      <c r="D51" s="11">
        <v>4849507.34</v>
      </c>
      <c r="E51" s="2">
        <v>4.2073635300607188</v>
      </c>
      <c r="F51" s="11">
        <v>4806278</v>
      </c>
      <c r="G51" s="2">
        <v>4.1698583700943885</v>
      </c>
      <c r="H51" s="11">
        <v>91817701.709999993</v>
      </c>
      <c r="I51" s="2">
        <v>79.659730876631201</v>
      </c>
      <c r="J51" s="11">
        <v>6262380</v>
      </c>
      <c r="K51" s="2">
        <v>5.4331517360651418</v>
      </c>
      <c r="L51" s="11">
        <v>37147.269999999997</v>
      </c>
      <c r="M51" s="2">
        <v>3.2228442619352468E-2</v>
      </c>
      <c r="N51" s="11">
        <v>1582250.48</v>
      </c>
      <c r="O51" s="2">
        <v>1.3727379913550284</v>
      </c>
      <c r="P51" s="11">
        <v>168871.75</v>
      </c>
      <c r="Q51" s="2">
        <v>0.14651072622307468</v>
      </c>
      <c r="R51" s="2"/>
      <c r="S51" s="2"/>
      <c r="T51" s="11">
        <v>297208.36</v>
      </c>
      <c r="U51" s="2">
        <v>0.25785374204488926</v>
      </c>
      <c r="V51" s="11">
        <v>840</v>
      </c>
      <c r="W51" s="2">
        <v>7.2877204166702089E-4</v>
      </c>
      <c r="X51" s="11">
        <v>51916</v>
      </c>
      <c r="Y51" s="2">
        <v>4.5041582518077453E-2</v>
      </c>
      <c r="Z51" s="11">
        <v>159914.87</v>
      </c>
      <c r="AA51" s="2">
        <v>0.1387398646462098</v>
      </c>
      <c r="AB51" s="11">
        <v>115262600.81999999</v>
      </c>
      <c r="AC51" s="40">
        <v>100.00019158028837</v>
      </c>
      <c r="AD51" s="45">
        <v>8.2799999999999994</v>
      </c>
      <c r="AE51" s="19" t="s">
        <v>69</v>
      </c>
    </row>
    <row r="52" spans="1:31" x14ac:dyDescent="0.25">
      <c r="A52" s="7" t="s">
        <v>70</v>
      </c>
      <c r="B52" s="11">
        <v>39937737.32</v>
      </c>
      <c r="C52" s="2">
        <v>63.103414881342424</v>
      </c>
      <c r="D52" s="11">
        <v>6243336.4199999999</v>
      </c>
      <c r="E52" s="2">
        <v>9.8647513552992425</v>
      </c>
      <c r="F52" s="11">
        <v>11559781</v>
      </c>
      <c r="G52" s="42">
        <v>18.264972062279554</v>
      </c>
      <c r="H52" s="11">
        <v>2146909.89</v>
      </c>
      <c r="I52" s="2">
        <v>3.3922138456672899</v>
      </c>
      <c r="J52" s="11">
        <v>1187730</v>
      </c>
      <c r="K52" s="2">
        <v>1.8766666312736626</v>
      </c>
      <c r="L52" s="11">
        <v>582358.77</v>
      </c>
      <c r="M52" s="2">
        <v>0.92015295655458218</v>
      </c>
      <c r="N52" s="11">
        <v>1031868.09</v>
      </c>
      <c r="O52" s="2">
        <v>1.6303978281083147</v>
      </c>
      <c r="P52" s="11">
        <v>545412.82999999996</v>
      </c>
      <c r="Q52" s="2">
        <v>0.86177671552418045</v>
      </c>
      <c r="R52" s="2"/>
      <c r="S52" s="2"/>
      <c r="T52" s="2"/>
      <c r="U52" s="2"/>
      <c r="V52" s="2"/>
      <c r="W52" s="2"/>
      <c r="X52" s="2"/>
      <c r="Y52" s="2"/>
      <c r="Z52" s="11">
        <v>54209.47</v>
      </c>
      <c r="AA52" s="2">
        <v>8.5653392141337409E-2</v>
      </c>
      <c r="AB52" s="11">
        <v>63289343.770000003</v>
      </c>
      <c r="AC52" s="41">
        <v>99.999999636589692</v>
      </c>
      <c r="AD52" s="45">
        <v>13.02</v>
      </c>
      <c r="AE52" s="19" t="s">
        <v>70</v>
      </c>
    </row>
    <row r="53" spans="1:31" x14ac:dyDescent="0.25">
      <c r="A53" s="7" t="s">
        <v>71</v>
      </c>
      <c r="B53" s="11">
        <v>75964107.349999994</v>
      </c>
      <c r="C53" s="2">
        <v>96.157555572669551</v>
      </c>
      <c r="D53" s="11">
        <v>251464.5</v>
      </c>
      <c r="E53" s="2">
        <v>0.31831100867011719</v>
      </c>
      <c r="F53" s="2"/>
      <c r="G53" s="2"/>
      <c r="H53" s="11">
        <v>1453109</v>
      </c>
      <c r="I53" s="2">
        <v>1.8393872355645644</v>
      </c>
      <c r="J53" s="11">
        <v>1102512.31</v>
      </c>
      <c r="K53" s="2">
        <v>1.3955918448421982</v>
      </c>
      <c r="L53" s="11">
        <v>188481.25</v>
      </c>
      <c r="M53" s="2">
        <v>0.23858499630327354</v>
      </c>
      <c r="N53" s="11">
        <v>235.43</v>
      </c>
      <c r="O53" s="2">
        <v>2.9801407662395966E-4</v>
      </c>
      <c r="P53" s="11">
        <v>9191</v>
      </c>
      <c r="Q53" s="2">
        <v>1.1634232588246243E-2</v>
      </c>
      <c r="R53" s="2"/>
      <c r="S53" s="2"/>
      <c r="T53" s="11">
        <v>30477.96</v>
      </c>
      <c r="U53" s="2">
        <v>3.8579879823225485E-2</v>
      </c>
      <c r="V53" s="2"/>
      <c r="W53" s="2"/>
      <c r="X53" s="2"/>
      <c r="Y53" s="2"/>
      <c r="Z53" s="11">
        <v>44.74</v>
      </c>
      <c r="AA53" s="2">
        <v>5.6633180937671297E-5</v>
      </c>
      <c r="AB53" s="11">
        <v>78999623.540000007</v>
      </c>
      <c r="AC53" s="43">
        <v>99.999999417718755</v>
      </c>
      <c r="AD53" s="45">
        <v>9.39</v>
      </c>
      <c r="AE53" s="19" t="s">
        <v>71</v>
      </c>
    </row>
    <row r="54" spans="1:31" x14ac:dyDescent="0.25">
      <c r="A54" s="7" t="s">
        <v>72</v>
      </c>
      <c r="B54" s="11">
        <v>40961448.689999998</v>
      </c>
      <c r="C54" s="2">
        <v>85.983970161426882</v>
      </c>
      <c r="D54" s="11">
        <v>458930.14</v>
      </c>
      <c r="E54" s="2">
        <v>0.96336034798430026</v>
      </c>
      <c r="F54" s="2"/>
      <c r="G54" s="2"/>
      <c r="H54" s="11">
        <v>1223730</v>
      </c>
      <c r="I54" s="2">
        <v>2.5687852156296116</v>
      </c>
      <c r="J54" s="11">
        <v>4611868</v>
      </c>
      <c r="K54" s="2">
        <v>9.6809740178268946</v>
      </c>
      <c r="L54" s="11">
        <v>55450.44</v>
      </c>
      <c r="M54" s="2">
        <v>0.11639844612141309</v>
      </c>
      <c r="N54" s="2"/>
      <c r="O54" s="2"/>
      <c r="P54" s="2"/>
      <c r="Q54" s="2"/>
      <c r="R54" s="2"/>
      <c r="S54" s="2"/>
      <c r="T54" s="11">
        <v>264936.95</v>
      </c>
      <c r="U54" s="2">
        <v>0.55614075019326292</v>
      </c>
      <c r="V54" s="2"/>
      <c r="W54" s="2"/>
      <c r="X54" s="2"/>
      <c r="Y54" s="2"/>
      <c r="Z54" s="11">
        <v>62106.61</v>
      </c>
      <c r="AA54" s="2">
        <v>0.13037070396318975</v>
      </c>
      <c r="AB54" s="11">
        <v>47638470.829999998</v>
      </c>
      <c r="AC54" s="44">
        <v>99.999999643145557</v>
      </c>
      <c r="AD54" s="45">
        <v>9.11</v>
      </c>
      <c r="AE54" s="7" t="s">
        <v>73</v>
      </c>
    </row>
    <row r="55" spans="1:31" x14ac:dyDescent="0.25">
      <c r="A55" s="12">
        <v>2011</v>
      </c>
      <c r="B55" s="9" t="s">
        <v>2</v>
      </c>
      <c r="C55" s="10" t="s">
        <v>2</v>
      </c>
      <c r="D55" s="10" t="s">
        <v>7</v>
      </c>
      <c r="E55" s="10" t="s">
        <v>7</v>
      </c>
      <c r="F55" s="10" t="s">
        <v>5</v>
      </c>
      <c r="G55" s="10" t="s">
        <v>5</v>
      </c>
      <c r="H55" s="10" t="s">
        <v>8</v>
      </c>
      <c r="I55" s="10" t="s">
        <v>9</v>
      </c>
      <c r="J55" s="10" t="s">
        <v>6</v>
      </c>
      <c r="K55" s="10" t="s">
        <v>6</v>
      </c>
      <c r="L55" s="10" t="s">
        <v>10</v>
      </c>
      <c r="M55" s="10" t="s">
        <v>10</v>
      </c>
      <c r="N55" s="10" t="s">
        <v>11</v>
      </c>
      <c r="O55" s="10" t="s">
        <v>11</v>
      </c>
      <c r="P55" s="10" t="s">
        <v>12</v>
      </c>
      <c r="Q55" s="10" t="s">
        <v>12</v>
      </c>
      <c r="R55" s="10" t="s">
        <v>13</v>
      </c>
      <c r="S55" s="10" t="s">
        <v>13</v>
      </c>
      <c r="T55" s="10" t="s">
        <v>15</v>
      </c>
      <c r="U55" s="10" t="s">
        <v>15</v>
      </c>
      <c r="V55" s="10" t="s">
        <v>14</v>
      </c>
      <c r="W55" s="10" t="s">
        <v>14</v>
      </c>
      <c r="X55" s="10" t="s">
        <v>16</v>
      </c>
      <c r="Y55" s="10" t="s">
        <v>16</v>
      </c>
      <c r="Z55" s="10" t="s">
        <v>17</v>
      </c>
      <c r="AA55" s="10" t="s">
        <v>17</v>
      </c>
      <c r="AB55" s="10" t="s">
        <v>18</v>
      </c>
      <c r="AC55" s="10" t="s">
        <v>18</v>
      </c>
      <c r="AD55" s="10" t="s">
        <v>19</v>
      </c>
      <c r="AE55" s="10">
        <v>2011</v>
      </c>
    </row>
    <row r="56" spans="1:31" x14ac:dyDescent="0.25">
      <c r="A56" s="8" t="s">
        <v>22</v>
      </c>
      <c r="B56" s="9" t="s">
        <v>3</v>
      </c>
      <c r="C56" s="10" t="s">
        <v>4</v>
      </c>
      <c r="D56" s="10" t="s">
        <v>3</v>
      </c>
      <c r="E56" s="10" t="s">
        <v>4</v>
      </c>
      <c r="F56" s="10" t="s">
        <v>3</v>
      </c>
      <c r="G56" s="10" t="s">
        <v>4</v>
      </c>
      <c r="H56" s="10" t="s">
        <v>3</v>
      </c>
      <c r="I56" s="10" t="s">
        <v>4</v>
      </c>
      <c r="J56" s="10" t="s">
        <v>3</v>
      </c>
      <c r="K56" s="10" t="s">
        <v>4</v>
      </c>
      <c r="L56" s="10" t="s">
        <v>3</v>
      </c>
      <c r="M56" s="10" t="s">
        <v>4</v>
      </c>
      <c r="N56" s="10" t="s">
        <v>3</v>
      </c>
      <c r="O56" s="10" t="s">
        <v>4</v>
      </c>
      <c r="P56" s="10" t="s">
        <v>3</v>
      </c>
      <c r="Q56" s="10" t="s">
        <v>4</v>
      </c>
      <c r="R56" s="10" t="s">
        <v>3</v>
      </c>
      <c r="S56" s="10" t="s">
        <v>4</v>
      </c>
      <c r="T56" s="10" t="s">
        <v>3</v>
      </c>
      <c r="U56" s="10" t="s">
        <v>4</v>
      </c>
      <c r="V56" s="10" t="s">
        <v>3</v>
      </c>
      <c r="W56" s="10" t="s">
        <v>4</v>
      </c>
      <c r="X56" s="10" t="s">
        <v>3</v>
      </c>
      <c r="Y56" s="10" t="s">
        <v>4</v>
      </c>
      <c r="Z56" s="10" t="s">
        <v>3</v>
      </c>
      <c r="AA56" s="10" t="s">
        <v>4</v>
      </c>
      <c r="AB56" s="10" t="s">
        <v>3</v>
      </c>
      <c r="AC56" s="10" t="s">
        <v>4</v>
      </c>
      <c r="AD56" s="10" t="s">
        <v>27</v>
      </c>
      <c r="AE56" s="12" t="s">
        <v>24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Ellingson, Randy (Randall)</cp:lastModifiedBy>
  <dcterms:created xsi:type="dcterms:W3CDTF">2013-03-15T14:42:20Z</dcterms:created>
  <dcterms:modified xsi:type="dcterms:W3CDTF">2013-04-01T19:04:10Z</dcterms:modified>
</cp:coreProperties>
</file>